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IІ квартал 2025 года\"/>
    </mc:Choice>
  </mc:AlternateContent>
  <bookViews>
    <workbookView xWindow="-120" yWindow="-120" windowWidth="29040" windowHeight="15720"/>
  </bookViews>
  <sheets>
    <sheet name="Город" sheetId="1" r:id="rId1"/>
  </sheets>
  <definedNames>
    <definedName name="_xlnm.Print_Titles" localSheetId="0">Город!$13:$16</definedName>
    <definedName name="_xlnm.Print_Area" localSheetId="0">Город!$A$1:$S$61</definedName>
  </definedNames>
  <calcPr calcId="162913"/>
</workbook>
</file>

<file path=xl/calcChain.xml><?xml version="1.0" encoding="utf-8"?>
<calcChain xmlns="http://schemas.openxmlformats.org/spreadsheetml/2006/main">
  <c r="I32" i="1" l="1"/>
  <c r="I31" i="1"/>
  <c r="I59" i="1" l="1"/>
  <c r="J59" i="1" s="1"/>
  <c r="H59" i="1"/>
  <c r="H55" i="1"/>
  <c r="J55" i="1" s="1"/>
  <c r="J57" i="1"/>
  <c r="J51" i="1"/>
  <c r="J50" i="1"/>
  <c r="J48" i="1"/>
  <c r="J47" i="1"/>
  <c r="J46" i="1"/>
  <c r="J45" i="1"/>
  <c r="J44" i="1"/>
  <c r="H49" i="1"/>
  <c r="J49" i="1" s="1"/>
  <c r="H44" i="1"/>
  <c r="J42" i="1"/>
  <c r="J41" i="1"/>
  <c r="J40" i="1"/>
  <c r="J39" i="1"/>
  <c r="J38" i="1"/>
  <c r="J37" i="1"/>
  <c r="J35" i="1"/>
  <c r="J34" i="1"/>
  <c r="I36" i="1"/>
  <c r="H36" i="1"/>
  <c r="J36" i="1" s="1"/>
  <c r="J33" i="1"/>
  <c r="G42" i="1"/>
  <c r="G41" i="1"/>
  <c r="G40" i="1"/>
  <c r="G39" i="1"/>
  <c r="G38" i="1"/>
  <c r="G37" i="1"/>
  <c r="G35" i="1"/>
  <c r="G34" i="1"/>
  <c r="G33" i="1"/>
  <c r="G32" i="1"/>
  <c r="G31" i="1"/>
  <c r="H27" i="1"/>
  <c r="J27" i="1"/>
  <c r="H26" i="1"/>
  <c r="J26" i="1"/>
  <c r="I23" i="1"/>
  <c r="H43" i="1" l="1"/>
  <c r="J43" i="1" s="1"/>
  <c r="F56" i="1"/>
  <c r="F52" i="1" s="1"/>
  <c r="F58" i="1"/>
  <c r="F60" i="1"/>
  <c r="F44" i="1"/>
  <c r="F43" i="1" s="1"/>
  <c r="F28" i="1" s="1"/>
  <c r="F49" i="1"/>
  <c r="F30" i="1"/>
  <c r="G30" i="1" s="1"/>
  <c r="F36" i="1"/>
  <c r="G36" i="1" s="1"/>
  <c r="F20" i="1"/>
  <c r="F25" i="1"/>
  <c r="I53" i="1" l="1"/>
  <c r="I52" i="1" s="1"/>
  <c r="G52" i="1"/>
  <c r="G20" i="1" l="1"/>
  <c r="I21" i="1"/>
  <c r="I20" i="1" s="1"/>
  <c r="H31" i="1" l="1"/>
  <c r="J31" i="1" s="1"/>
  <c r="H23" i="1" l="1"/>
  <c r="J23" i="1" s="1"/>
  <c r="I19" i="1" l="1"/>
  <c r="G19" i="1"/>
  <c r="H53" i="1" l="1"/>
  <c r="J53" i="1" s="1"/>
  <c r="H29" i="1"/>
  <c r="J29" i="1" s="1"/>
  <c r="H54" i="1"/>
  <c r="J54" i="1" s="1"/>
  <c r="H52" i="1" l="1"/>
  <c r="J52" i="1" s="1"/>
  <c r="H30" i="1"/>
  <c r="H32" i="1"/>
  <c r="J32" i="1" s="1"/>
  <c r="H25" i="1"/>
  <c r="J25" i="1" s="1"/>
  <c r="I30" i="1" l="1"/>
  <c r="J30" i="1" s="1"/>
  <c r="H24" i="1"/>
  <c r="J24" i="1" s="1"/>
  <c r="H61" i="1" l="1"/>
  <c r="J61" i="1" s="1"/>
  <c r="G18" i="1" l="1"/>
  <c r="G17" i="1" s="1"/>
  <c r="I17" i="1" s="1"/>
  <c r="H20" i="1"/>
  <c r="J20" i="1" s="1"/>
  <c r="H21" i="1"/>
  <c r="J21" i="1" s="1"/>
  <c r="H22" i="1"/>
  <c r="J22" i="1" s="1"/>
  <c r="H19" i="1"/>
  <c r="J19" i="1" l="1"/>
  <c r="H28" i="1" l="1"/>
  <c r="J28" i="1" s="1"/>
  <c r="I18" i="1" l="1"/>
  <c r="H18" i="1" l="1"/>
  <c r="J18" i="1" s="1"/>
  <c r="H17" i="1" l="1"/>
  <c r="J17" i="1" s="1"/>
</calcChain>
</file>

<file path=xl/sharedStrings.xml><?xml version="1.0" encoding="utf-8"?>
<sst xmlns="http://schemas.openxmlformats.org/spreadsheetml/2006/main" count="288" uniqueCount="113">
  <si>
    <t>      нысан</t>
  </si>
  <si>
    <t>Қаржыландыру көздері бөлінісінде инвестициялық бағдарламаны (жобаны) іске асыру туралы ақпарат, мың теңге</t>
  </si>
  <si>
    <t>Іс-шаралардың атауы</t>
  </si>
  <si>
    <t>Өлшем бірлігі (заттай көрсеткіштер үшін)</t>
  </si>
  <si>
    <t>Заттай көрсеткіштердегі саны</t>
  </si>
  <si>
    <t>Инвестициялық бағдарламаның (жобалардың) сомасы, мың теңге</t>
  </si>
  <si>
    <t>меншікті қаражат</t>
  </si>
  <si>
    <t>Қарыз қаражаты</t>
  </si>
  <si>
    <t>Бюджет қаражаты</t>
  </si>
  <si>
    <t>Реттелмейтін (өзге) қызмет</t>
  </si>
  <si>
    <t>жоспар</t>
  </si>
  <si>
    <t>ауытқу</t>
  </si>
  <si>
    <t>ауытқу себептері</t>
  </si>
  <si>
    <t>1.1.</t>
  </si>
  <si>
    <t>(субъектінің атауы)</t>
  </si>
  <si>
    <t>(қызмет түрі)</t>
  </si>
  <si>
    <t xml:space="preserve">Сумен жабдықтау </t>
  </si>
  <si>
    <t>Ауыз суды тарату желілері арқылы беру</t>
  </si>
  <si>
    <t>Тарату желілері арқылы техникалық суды беру</t>
  </si>
  <si>
    <t>-</t>
  </si>
  <si>
    <t>км</t>
  </si>
  <si>
    <t>жұмыс</t>
  </si>
  <si>
    <t>I</t>
  </si>
  <si>
    <t>1.1.1.</t>
  </si>
  <si>
    <t>1.1.2.</t>
  </si>
  <si>
    <t>1.2.</t>
  </si>
  <si>
    <t>1.2.1.</t>
  </si>
  <si>
    <t>1.2.2.</t>
  </si>
  <si>
    <t>бірлік</t>
  </si>
  <si>
    <t>Негізгі құралдар құнының артуына әкеп соғатын орамішілік желілерді күрделі жөндеу:</t>
  </si>
  <si>
    <t>1.1.2.1.</t>
  </si>
  <si>
    <t>II</t>
  </si>
  <si>
    <t xml:space="preserve">Су бұру </t>
  </si>
  <si>
    <t>2.1.</t>
  </si>
  <si>
    <t>2025 жылға барлығы, оның ішінде:</t>
  </si>
  <si>
    <t>1.1.1.1.</t>
  </si>
  <si>
    <t>1.1.1.2.</t>
  </si>
  <si>
    <t>1.1.1.3.</t>
  </si>
  <si>
    <t>1.2.2.1.</t>
  </si>
  <si>
    <t>1.2.2.2.</t>
  </si>
  <si>
    <r>
      <rPr>
        <sz val="12"/>
        <color theme="1"/>
        <rFont val="Times New Roman"/>
        <family val="1"/>
        <charset val="204"/>
      </rPr>
      <t>2.2</t>
    </r>
    <r>
      <rPr>
        <b/>
        <sz val="12"/>
        <color theme="1"/>
        <rFont val="Times New Roman"/>
        <family val="1"/>
        <charset val="204"/>
      </rPr>
      <t>.</t>
    </r>
  </si>
  <si>
    <t>ЦТП-52 (5А шағын ауданы) суық сумен жабдықтау құбырының учаскесін күрделі жөндеу</t>
  </si>
  <si>
    <t>1.1.1.4.</t>
  </si>
  <si>
    <t>Торайгыров көшесі бойындағы №25 МГ-нан Қонаев көшесіне дейінгі суық сумен жабдықтау желілерін күрделі жөндеу</t>
  </si>
  <si>
    <t>Негізгі құралдарды сатып алу, оның ішінде:</t>
  </si>
  <si>
    <t>Автокран КС 45717К-1 (Ивановец)</t>
  </si>
  <si>
    <t>1.1.2.2.</t>
  </si>
  <si>
    <t>Доңғалақты экскаватор HITACHI моделі ZX170Q-5A</t>
  </si>
  <si>
    <t>Материалдарды жеткізу және мердігерлерді анықтау бойынша конкурстық рәсімдер өткізіледі, 
құрылыс-монтаждау жұмыстарының өндірісін бастау 4 тоқсанға жоспарланған</t>
  </si>
  <si>
    <t>Объект бойынша жұмыс жобасын әзірлеу:</t>
  </si>
  <si>
    <t>қызмет</t>
  </si>
  <si>
    <t>1.2.2.3.</t>
  </si>
  <si>
    <t>1.2.2.4.</t>
  </si>
  <si>
    <t>1.2.2.5.</t>
  </si>
  <si>
    <t>1.2.3.</t>
  </si>
  <si>
    <t>Жобаларға ведомстводан тыс кешенді сараптама жүргізу:</t>
  </si>
  <si>
    <t>1.2.3.1.</t>
  </si>
  <si>
    <t>1.2.3.2.</t>
  </si>
  <si>
    <t>"Павлодар облысы, Екібастұз қаласы, ПК200-ден ПК274-ке дейінгі ДУ1020мм магистральдық су құбырын қайта құру"</t>
  </si>
  <si>
    <t>1.2.3.3.</t>
  </si>
  <si>
    <t>1.2.3.4.</t>
  </si>
  <si>
    <t>"Павлодар облысы, Екібастұз қаласы, Баянауыл көшесі бойындағы ВНС-20-дан Беркімбаев көшесіне дейінгі Ø630мм су құбырын қайта құру"</t>
  </si>
  <si>
    <t>1.2.3.5.</t>
  </si>
  <si>
    <t>1.2.3.6.</t>
  </si>
  <si>
    <t>"Павлодар облысы, Екібастұз қаласы, Абай көшесіндегі су құбыры камерасынан М. Жүсіп көшесіне дейінгі Ломоносов көшесіндегі Ду315мм су құбырын қайта құру"</t>
  </si>
  <si>
    <t>1.2.4.</t>
  </si>
  <si>
    <t>1.2.4.1.</t>
  </si>
  <si>
    <t>Арнайы автотехника:</t>
  </si>
  <si>
    <t>1.2.4.1.1.</t>
  </si>
  <si>
    <t>Дөңгелекті трактор әмбебап үйінді орнатылған жабдықпен және суды соруға арналған қондырғымен жабдықталған.</t>
  </si>
  <si>
    <t>1.2.4.1.2.</t>
  </si>
  <si>
    <t xml:space="preserve">Трактор базасындағы бір шөмішті экскаватор </t>
  </si>
  <si>
    <t>1.2.4.1.3.</t>
  </si>
  <si>
    <t xml:space="preserve">УАЗ 390945 (Жүк-жолаушы) </t>
  </si>
  <si>
    <t>1.2.4.1.4.</t>
  </si>
  <si>
    <t>Great Wingle 7 жүк көлігі</t>
  </si>
  <si>
    <t>1.2.4.2.</t>
  </si>
  <si>
    <t>Өзгелері:</t>
  </si>
  <si>
    <t>1.2.4.2.1.</t>
  </si>
  <si>
    <t>Дискілі ысырма Ду500</t>
  </si>
  <si>
    <t>1.2.4.2.2.</t>
  </si>
  <si>
    <t>Ду1020мм өздігінен ағатын кәріз коллекторының авариялық учаскелерін жөндеу (ауыстыру)</t>
  </si>
  <si>
    <t>2.3.</t>
  </si>
  <si>
    <t xml:space="preserve">Павлодар облысы, Екібастұз қаласы, Д.Қонаев көшесі бойындағы кәріздік сорғы станциясының құрылысы </t>
  </si>
  <si>
    <t>2.4.</t>
  </si>
  <si>
    <t>2.4.1.</t>
  </si>
  <si>
    <t>"Павлодар облысы, Екібастұз қаласы, Д.Қонаев көшесі бойында модульдік кәріздік сорғы станциясының құрылысы"</t>
  </si>
  <si>
    <t>2.5</t>
  </si>
  <si>
    <t>2.5.1.</t>
  </si>
  <si>
    <t>2.6.</t>
  </si>
  <si>
    <t>2.6.1.</t>
  </si>
  <si>
    <t>"Табиғи монополия субъектісінің инвестициялық бағдарламаларын (жобаларын) бекіту, оларды түзету, сондай-ақ олардың орындалуы туралы ақпаратқа талдау жүргізу қағидаларына 4-қосымша"</t>
  </si>
  <si>
    <t>Табиғи монополия субъектісінің 2025 жылғы ІІІ тоқсандағы инвестициялық бағдарламаның (жобаның)</t>
  </si>
  <si>
    <t xml:space="preserve"> субъектісінің орындалу барысы туралы ақпараты</t>
  </si>
  <si>
    <t>автомобиль жолдары бөлімінің "Горводоканал" мемлекеттік коммуналдық кәсіпорны</t>
  </si>
  <si>
    <t>"Павлодар облысы Ұлттық экономика министрлігі Табиғи монополияларды реттеу комитетінің департаменті" РММ және "Павлодар облысының энергетика және тұрғын үй-коммуналдық шаруашылық басқармасы" ММ-нің 2022 жылғы 23 қарашадағы №96-НҚ (2022 жылғы 23 қарашадағы №67-НҚ) "Екібастұз қаласы әкімдігінің тұрғын үй-коммуналдық шаруашылығы, жолаушылар көлігі және автомобиль жолдары бөлімінің" Горводоканал "мемлекеттік коммуналдық кәсіпорнының 2023-2027 жылдар кезеңіне тарату желілері бойынша су беру және сарқынды суларды бұру жөніндегі қызметтеріне инвестициялық бағдарламаны бекіту туралы" бірлескен бұйрығы</t>
  </si>
  <si>
    <t>Тарату желілері арқылы су беру және сарқынды суларды бұру</t>
  </si>
  <si>
    <t>факт</t>
  </si>
  <si>
    <t xml:space="preserve">М.Жүсіп көшесі, 52 (барлық корпустар) ЦТП-52-ден Қ. Сәтбаев бульвары, 8 (5А ш/а.) бойынша тұрғын үйге дейін тұрғын үйді суық және ыстық сумен жабдықтау желілерін күрделі жөндеу </t>
  </si>
  <si>
    <t>ЦТП-53-тен (екі тармақтан) Әуезов көшесі, 53А (барлық ғимараттар), М.Әуезов көшесі, 49 (барлық ғимараттар) (5А шағын аудан) тұрғын үйлерге дейін суық және ыстық сумен жабдықтау желілерін күрделі жөндеу.</t>
  </si>
  <si>
    <t xml:space="preserve">ТСҚ  учаскесіндегі II көтерім техникалық резервуарды (жуу суын) тазалау </t>
  </si>
  <si>
    <t>"Павлодар облысы, Екібастұз қаласы, Пішенбаев көшесі бойындағы Ду 630 мм магистральдық су құбырын қайта құру (Көшербаев к-сі бойындағы ВК-дан Абай даңғылына дейін, екі учаске)"</t>
  </si>
  <si>
    <t>"Павлодар облысы, Екібастұз қ., ұзындығы 2000 метр Ду 630мм магистральды су құбырын ТСҚ-дан ЦРМЗ ғимаратына (төртінші су құбыры) дейін қайта жаңарту"</t>
  </si>
  <si>
    <t>"Түзету. Павлодар облысы, Екібастұз қаласының екінші көтерім ТСҚ №1 сорғы станциясын қайта құру"</t>
  </si>
  <si>
    <t>"Ломоносов көшесіндегі Ду 315мм су құбырын ВК-дан Абай көшесіне дейін М.Жүсіп көшесіне дейін қайта құру</t>
  </si>
  <si>
    <t xml:space="preserve">"ПК-76-дан Қонаев көшесі (екінші кірме) даңғылына дейін Ду 630мм магистральдық су құбырының құрылысы. </t>
  </si>
  <si>
    <t>"Павлодар облысы, Екібастұз қ. Ø630мм магистральды су құбырын ТСҚ-дан ЦРМЗ ғимаратына (IV су құбыры) дейін қайта құру"</t>
  </si>
  <si>
    <t>"Екінші көтерім ТСҚ аумағындағы №1 сорғы станциясын қайта құру
Екібастұз, Павлодар облыстары. Сметалық құжаттаманы түзету"</t>
  </si>
  <si>
    <t>Электр жетекті жиынтықта редукторы бар ДУ 500 Ру 16 бұрылмалы-дискілі фланецті ысырма</t>
  </si>
  <si>
    <t>ГКНС-тен КТҚ-қа дейінгі Ду 820-1020 мм қысымды кәріз коллекторының учаскелерін күрделі жөндеу (ауыстыру)</t>
  </si>
  <si>
    <t>КамАЗ 65115 шассиіндегі КО 505А вакуумдық машинасы</t>
  </si>
  <si>
    <t>Екібастұз қаласы әкімдігінің тұрғын үй-коммуналдық шаруашылығы, жолаушылар көлігі және</t>
  </si>
  <si>
    <t>№ 
р/с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</si>
</sst>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Border="1" applyAlignment="1">
      <alignment vertical="top"/>
    </xf>
    <xf numFmtId="165" fontId="4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165" fontId="2" fillId="2" borderId="4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vertical="top" wrapText="1"/>
    </xf>
    <xf numFmtId="165" fontId="2" fillId="3" borderId="1" xfId="0" applyNumberFormat="1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vertical="top" wrapText="1"/>
    </xf>
    <xf numFmtId="165" fontId="6" fillId="3" borderId="1" xfId="0" applyNumberFormat="1" applyFont="1" applyFill="1" applyBorder="1" applyAlignment="1">
      <alignment vertical="top" wrapText="1"/>
    </xf>
    <xf numFmtId="165" fontId="2" fillId="2" borderId="4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topLeftCell="A24" zoomScale="70" zoomScaleNormal="70" zoomScaleSheetLayoutView="90" workbookViewId="0">
      <selection activeCell="K17" sqref="K17:K61"/>
    </sheetView>
  </sheetViews>
  <sheetFormatPr defaultRowHeight="15.75" x14ac:dyDescent="0.25"/>
  <cols>
    <col min="1" max="1" width="9.5703125" style="3" bestFit="1" customWidth="1"/>
    <col min="2" max="2" width="106.42578125" style="2" customWidth="1"/>
    <col min="3" max="3" width="15.42578125" style="2" customWidth="1"/>
    <col min="4" max="4" width="9.140625" style="2"/>
    <col min="5" max="5" width="8.28515625" style="2" customWidth="1"/>
    <col min="6" max="6" width="15.42578125" style="2" customWidth="1"/>
    <col min="7" max="7" width="14.42578125" style="2" customWidth="1"/>
    <col min="8" max="8" width="15" style="67" customWidth="1"/>
    <col min="9" max="9" width="15.140625" style="67" customWidth="1"/>
    <col min="10" max="10" width="17" style="2" customWidth="1"/>
    <col min="11" max="11" width="14.42578125" style="2" customWidth="1"/>
    <col min="12" max="12" width="7.5703125" style="2" customWidth="1"/>
    <col min="13" max="13" width="8.140625" style="2" customWidth="1"/>
    <col min="14" max="14" width="14.28515625" style="2" customWidth="1"/>
    <col min="15" max="15" width="13.7109375" style="2" customWidth="1"/>
    <col min="16" max="16" width="8.5703125" style="2" customWidth="1"/>
    <col min="17" max="17" width="8.28515625" style="2" customWidth="1"/>
    <col min="18" max="18" width="9.85546875" style="2" customWidth="1"/>
    <col min="19" max="19" width="10" style="2" customWidth="1"/>
    <col min="20" max="16384" width="9.140625" style="2"/>
  </cols>
  <sheetData>
    <row r="1" spans="1:19" ht="92.25" customHeight="1" x14ac:dyDescent="0.25">
      <c r="A1" s="7"/>
      <c r="B1" s="7"/>
      <c r="O1" s="60" t="s">
        <v>91</v>
      </c>
      <c r="P1" s="60"/>
      <c r="Q1" s="60"/>
      <c r="R1" s="60"/>
      <c r="S1" s="60"/>
    </row>
    <row r="2" spans="1:19" ht="12.75" customHeight="1" x14ac:dyDescent="0.25">
      <c r="A2" s="7"/>
      <c r="B2" s="7"/>
      <c r="O2" s="10"/>
      <c r="P2" s="10"/>
      <c r="Q2" s="10"/>
      <c r="R2" s="10"/>
      <c r="S2" s="10"/>
    </row>
    <row r="3" spans="1:19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x14ac:dyDescent="0.25">
      <c r="A4" s="61" t="s">
        <v>92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15.75" customHeight="1" x14ac:dyDescent="0.25">
      <c r="A5" s="61" t="s">
        <v>93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14.25" customHeight="1" x14ac:dyDescent="0.25">
      <c r="A6" s="62" t="s">
        <v>111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x14ac:dyDescent="0.25">
      <c r="A7" s="62" t="s">
        <v>94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x14ac:dyDescent="0.25">
      <c r="A8" s="64" t="s">
        <v>14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spans="1:19" x14ac:dyDescent="0.25">
      <c r="A9" s="62" t="s">
        <v>96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x14ac:dyDescent="0.25">
      <c r="A10" s="64" t="s">
        <v>15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spans="1:19" ht="65.25" customHeight="1" x14ac:dyDescent="0.25">
      <c r="A11" s="59" t="s">
        <v>95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19" ht="18" customHeight="1" x14ac:dyDescent="0.25">
      <c r="A12" s="5"/>
      <c r="B12" s="6"/>
      <c r="C12" s="6"/>
      <c r="D12" s="6"/>
      <c r="E12" s="6"/>
      <c r="F12" s="6"/>
      <c r="G12" s="6"/>
      <c r="H12" s="55"/>
      <c r="I12" s="55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24" customHeight="1" x14ac:dyDescent="0.25">
      <c r="A13" s="65" t="s">
        <v>112</v>
      </c>
      <c r="B13" s="66" t="s">
        <v>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19" s="4" customFormat="1" ht="101.25" customHeight="1" x14ac:dyDescent="0.25">
      <c r="A14" s="65"/>
      <c r="B14" s="11" t="s">
        <v>2</v>
      </c>
      <c r="C14" s="11" t="s">
        <v>3</v>
      </c>
      <c r="D14" s="65" t="s">
        <v>4</v>
      </c>
      <c r="E14" s="65"/>
      <c r="F14" s="65" t="s">
        <v>5</v>
      </c>
      <c r="G14" s="65"/>
      <c r="H14" s="65" t="s">
        <v>6</v>
      </c>
      <c r="I14" s="65"/>
      <c r="J14" s="65"/>
      <c r="K14" s="65"/>
      <c r="L14" s="65" t="s">
        <v>7</v>
      </c>
      <c r="M14" s="65"/>
      <c r="N14" s="65"/>
      <c r="O14" s="65"/>
      <c r="P14" s="65" t="s">
        <v>8</v>
      </c>
      <c r="Q14" s="65"/>
      <c r="R14" s="65" t="s">
        <v>9</v>
      </c>
      <c r="S14" s="65"/>
    </row>
    <row r="15" spans="1:19" s="4" customFormat="1" ht="31.5" x14ac:dyDescent="0.25">
      <c r="A15" s="12"/>
      <c r="B15" s="13"/>
      <c r="C15" s="13"/>
      <c r="D15" s="54" t="s">
        <v>10</v>
      </c>
      <c r="E15" s="54" t="s">
        <v>97</v>
      </c>
      <c r="F15" s="54" t="s">
        <v>10</v>
      </c>
      <c r="G15" s="54" t="s">
        <v>97</v>
      </c>
      <c r="H15" s="54" t="s">
        <v>10</v>
      </c>
      <c r="I15" s="54" t="s">
        <v>97</v>
      </c>
      <c r="J15" s="54" t="s">
        <v>11</v>
      </c>
      <c r="K15" s="54" t="s">
        <v>12</v>
      </c>
      <c r="L15" s="11" t="s">
        <v>10</v>
      </c>
      <c r="M15" s="11" t="s">
        <v>97</v>
      </c>
      <c r="N15" s="11" t="s">
        <v>11</v>
      </c>
      <c r="O15" s="11" t="s">
        <v>12</v>
      </c>
      <c r="P15" s="11" t="s">
        <v>10</v>
      </c>
      <c r="Q15" s="11" t="s">
        <v>97</v>
      </c>
      <c r="R15" s="11" t="s">
        <v>10</v>
      </c>
      <c r="S15" s="11" t="s">
        <v>97</v>
      </c>
    </row>
    <row r="16" spans="1:19" s="4" customFormat="1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68">
        <v>8</v>
      </c>
      <c r="I16" s="68">
        <v>9</v>
      </c>
      <c r="J16" s="11">
        <v>10</v>
      </c>
      <c r="K16" s="11">
        <v>11</v>
      </c>
      <c r="L16" s="11">
        <v>12</v>
      </c>
      <c r="M16" s="11">
        <v>13</v>
      </c>
      <c r="N16" s="11">
        <v>14</v>
      </c>
      <c r="O16" s="11">
        <v>15</v>
      </c>
      <c r="P16" s="11">
        <v>16</v>
      </c>
      <c r="Q16" s="11">
        <v>17</v>
      </c>
      <c r="R16" s="11">
        <v>18</v>
      </c>
      <c r="S16" s="11">
        <v>19</v>
      </c>
    </row>
    <row r="17" spans="1:19" ht="20.25" customHeight="1" x14ac:dyDescent="0.25">
      <c r="A17" s="8"/>
      <c r="B17" s="37" t="s">
        <v>34</v>
      </c>
      <c r="C17" s="9"/>
      <c r="D17" s="9"/>
      <c r="E17" s="9"/>
      <c r="F17" s="72">
        <v>806649.79200000002</v>
      </c>
      <c r="G17" s="36">
        <f>G18+G52</f>
        <v>27583.35</v>
      </c>
      <c r="H17" s="36">
        <f>F17</f>
        <v>806649.79200000002</v>
      </c>
      <c r="I17" s="36">
        <f>G17</f>
        <v>27583.35</v>
      </c>
      <c r="J17" s="36">
        <f>I17-H17</f>
        <v>-779066.44200000004</v>
      </c>
      <c r="K17" s="56" t="s">
        <v>48</v>
      </c>
      <c r="L17" s="9" t="s">
        <v>19</v>
      </c>
      <c r="M17" s="9" t="s">
        <v>19</v>
      </c>
      <c r="N17" s="9" t="s">
        <v>19</v>
      </c>
      <c r="O17" s="9" t="s">
        <v>19</v>
      </c>
      <c r="P17" s="9" t="s">
        <v>19</v>
      </c>
      <c r="Q17" s="9" t="s">
        <v>19</v>
      </c>
      <c r="R17" s="9" t="s">
        <v>19</v>
      </c>
      <c r="S17" s="9" t="s">
        <v>19</v>
      </c>
    </row>
    <row r="18" spans="1:19" ht="20.25" customHeight="1" x14ac:dyDescent="0.25">
      <c r="A18" s="11" t="s">
        <v>22</v>
      </c>
      <c r="B18" s="15" t="s">
        <v>16</v>
      </c>
      <c r="C18" s="12"/>
      <c r="D18" s="12"/>
      <c r="E18" s="12"/>
      <c r="F18" s="72">
        <v>550050.99699999997</v>
      </c>
      <c r="G18" s="36">
        <f>G19+G28</f>
        <v>27583.35</v>
      </c>
      <c r="H18" s="36">
        <f t="shared" ref="H18:H28" si="0">F18</f>
        <v>550050.99699999997</v>
      </c>
      <c r="I18" s="36">
        <f>I19+I28</f>
        <v>27583.35</v>
      </c>
      <c r="J18" s="36">
        <f t="shared" ref="J18:J61" si="1">I18-H18</f>
        <v>-522467.647</v>
      </c>
      <c r="K18" s="57"/>
      <c r="L18" s="9" t="s">
        <v>19</v>
      </c>
      <c r="M18" s="9" t="s">
        <v>19</v>
      </c>
      <c r="N18" s="9" t="s">
        <v>19</v>
      </c>
      <c r="O18" s="9" t="s">
        <v>19</v>
      </c>
      <c r="P18" s="9" t="s">
        <v>19</v>
      </c>
      <c r="Q18" s="9" t="s">
        <v>19</v>
      </c>
      <c r="R18" s="9" t="s">
        <v>19</v>
      </c>
      <c r="S18" s="9" t="s">
        <v>19</v>
      </c>
    </row>
    <row r="19" spans="1:19" s="4" customFormat="1" ht="34.5" customHeight="1" x14ac:dyDescent="0.25">
      <c r="A19" s="11" t="s">
        <v>13</v>
      </c>
      <c r="B19" s="23" t="s">
        <v>17</v>
      </c>
      <c r="C19" s="12"/>
      <c r="D19" s="14"/>
      <c r="E19" s="14"/>
      <c r="F19" s="72">
        <v>398509.64</v>
      </c>
      <c r="G19" s="36">
        <f>G20+G29</f>
        <v>27583.35</v>
      </c>
      <c r="H19" s="36">
        <f t="shared" si="0"/>
        <v>398509.64</v>
      </c>
      <c r="I19" s="36">
        <f>I20+I29</f>
        <v>27583.35</v>
      </c>
      <c r="J19" s="36">
        <f t="shared" si="1"/>
        <v>-370926.29000000004</v>
      </c>
      <c r="K19" s="57"/>
      <c r="L19" s="9" t="s">
        <v>19</v>
      </c>
      <c r="M19" s="9" t="s">
        <v>19</v>
      </c>
      <c r="N19" s="9" t="s">
        <v>19</v>
      </c>
      <c r="O19" s="9" t="s">
        <v>19</v>
      </c>
      <c r="P19" s="9" t="s">
        <v>19</v>
      </c>
      <c r="Q19" s="9" t="s">
        <v>19</v>
      </c>
      <c r="R19" s="9" t="s">
        <v>19</v>
      </c>
      <c r="S19" s="9" t="s">
        <v>19</v>
      </c>
    </row>
    <row r="20" spans="1:19" ht="21.75" customHeight="1" x14ac:dyDescent="0.25">
      <c r="A20" s="18" t="s">
        <v>23</v>
      </c>
      <c r="B20" s="27" t="s">
        <v>29</v>
      </c>
      <c r="C20" s="20" t="s">
        <v>20</v>
      </c>
      <c r="D20" s="21">
        <v>3.258</v>
      </c>
      <c r="E20" s="16"/>
      <c r="F20" s="73">
        <f>F21+F22+F23+F24</f>
        <v>227849.53099999999</v>
      </c>
      <c r="G20" s="69">
        <f>G21</f>
        <v>27583.35</v>
      </c>
      <c r="H20" s="69">
        <f t="shared" si="0"/>
        <v>227849.53099999999</v>
      </c>
      <c r="I20" s="69">
        <f>I21</f>
        <v>27583.35</v>
      </c>
      <c r="J20" s="69">
        <f t="shared" si="1"/>
        <v>-200266.18099999998</v>
      </c>
      <c r="K20" s="57"/>
      <c r="L20" s="9" t="s">
        <v>19</v>
      </c>
      <c r="M20" s="9" t="s">
        <v>19</v>
      </c>
      <c r="N20" s="9" t="s">
        <v>19</v>
      </c>
      <c r="O20" s="9" t="s">
        <v>19</v>
      </c>
      <c r="P20" s="9" t="s">
        <v>19</v>
      </c>
      <c r="Q20" s="9" t="s">
        <v>19</v>
      </c>
      <c r="R20" s="9" t="s">
        <v>19</v>
      </c>
      <c r="S20" s="9" t="s">
        <v>19</v>
      </c>
    </row>
    <row r="21" spans="1:19" ht="31.5" x14ac:dyDescent="0.25">
      <c r="A21" s="26" t="s">
        <v>35</v>
      </c>
      <c r="B21" s="38" t="s">
        <v>98</v>
      </c>
      <c r="C21" s="20" t="s">
        <v>20</v>
      </c>
      <c r="D21" s="39">
        <v>1.6060000000000001</v>
      </c>
      <c r="E21" s="17">
        <v>0.42</v>
      </c>
      <c r="F21" s="74">
        <v>114449.909</v>
      </c>
      <c r="G21" s="71">
        <v>27583.35</v>
      </c>
      <c r="H21" s="69">
        <f t="shared" si="0"/>
        <v>114449.909</v>
      </c>
      <c r="I21" s="69">
        <f>G21</f>
        <v>27583.35</v>
      </c>
      <c r="J21" s="69">
        <f t="shared" si="1"/>
        <v>-86866.559000000008</v>
      </c>
      <c r="K21" s="57"/>
      <c r="L21" s="9" t="s">
        <v>19</v>
      </c>
      <c r="M21" s="9" t="s">
        <v>19</v>
      </c>
      <c r="N21" s="9" t="s">
        <v>19</v>
      </c>
      <c r="O21" s="9" t="s">
        <v>19</v>
      </c>
      <c r="P21" s="9" t="s">
        <v>19</v>
      </c>
      <c r="Q21" s="9" t="s">
        <v>19</v>
      </c>
      <c r="R21" s="9" t="s">
        <v>19</v>
      </c>
      <c r="S21" s="9" t="s">
        <v>19</v>
      </c>
    </row>
    <row r="22" spans="1:19" ht="36" customHeight="1" x14ac:dyDescent="0.25">
      <c r="A22" s="26" t="s">
        <v>36</v>
      </c>
      <c r="B22" s="40" t="s">
        <v>99</v>
      </c>
      <c r="C22" s="20" t="s">
        <v>20</v>
      </c>
      <c r="D22" s="39">
        <v>1.0900000000000001</v>
      </c>
      <c r="E22" s="42">
        <v>0</v>
      </c>
      <c r="F22" s="74">
        <v>69655.217000000004</v>
      </c>
      <c r="G22" s="69">
        <v>0</v>
      </c>
      <c r="H22" s="69">
        <f t="shared" si="0"/>
        <v>69655.217000000004</v>
      </c>
      <c r="I22" s="69">
        <v>0</v>
      </c>
      <c r="J22" s="69">
        <f t="shared" si="1"/>
        <v>-69655.217000000004</v>
      </c>
      <c r="K22" s="57"/>
      <c r="L22" s="9" t="s">
        <v>19</v>
      </c>
      <c r="M22" s="9" t="s">
        <v>19</v>
      </c>
      <c r="N22" s="9" t="s">
        <v>19</v>
      </c>
      <c r="O22" s="9" t="s">
        <v>19</v>
      </c>
      <c r="P22" s="9" t="s">
        <v>19</v>
      </c>
      <c r="Q22" s="9" t="s">
        <v>19</v>
      </c>
      <c r="R22" s="9" t="s">
        <v>19</v>
      </c>
      <c r="S22" s="9" t="s">
        <v>19</v>
      </c>
    </row>
    <row r="23" spans="1:19" ht="16.5" customHeight="1" x14ac:dyDescent="0.25">
      <c r="A23" s="26" t="s">
        <v>37</v>
      </c>
      <c r="B23" s="40" t="s">
        <v>41</v>
      </c>
      <c r="C23" s="20" t="s">
        <v>20</v>
      </c>
      <c r="D23" s="39">
        <v>8.7999999999999995E-2</v>
      </c>
      <c r="E23" s="17">
        <v>8.7999999999999995E-2</v>
      </c>
      <c r="F23" s="74">
        <v>12168.671</v>
      </c>
      <c r="G23" s="69">
        <v>12168.671</v>
      </c>
      <c r="H23" s="69">
        <f t="shared" si="0"/>
        <v>12168.671</v>
      </c>
      <c r="I23" s="69">
        <f>G23</f>
        <v>12168.671</v>
      </c>
      <c r="J23" s="69">
        <f t="shared" si="1"/>
        <v>0</v>
      </c>
      <c r="K23" s="57"/>
      <c r="L23" s="9"/>
      <c r="M23" s="9"/>
      <c r="N23" s="9"/>
      <c r="O23" s="9"/>
      <c r="P23" s="9"/>
      <c r="Q23" s="9"/>
      <c r="R23" s="9"/>
      <c r="S23" s="9"/>
    </row>
    <row r="24" spans="1:19" ht="30" customHeight="1" x14ac:dyDescent="0.25">
      <c r="A24" s="41" t="s">
        <v>42</v>
      </c>
      <c r="B24" s="40" t="s">
        <v>43</v>
      </c>
      <c r="C24" s="20" t="s">
        <v>20</v>
      </c>
      <c r="D24" s="39">
        <v>0.47399999999999998</v>
      </c>
      <c r="E24" s="17">
        <v>0</v>
      </c>
      <c r="F24" s="74">
        <v>31575.734</v>
      </c>
      <c r="G24" s="69">
        <v>0</v>
      </c>
      <c r="H24" s="69">
        <f>F24</f>
        <v>31575.734</v>
      </c>
      <c r="I24" s="69">
        <v>0</v>
      </c>
      <c r="J24" s="69">
        <f t="shared" si="1"/>
        <v>-31575.734</v>
      </c>
      <c r="K24" s="57"/>
      <c r="L24" s="9" t="s">
        <v>19</v>
      </c>
      <c r="M24" s="9" t="s">
        <v>19</v>
      </c>
      <c r="N24" s="9" t="s">
        <v>19</v>
      </c>
      <c r="O24" s="9" t="s">
        <v>19</v>
      </c>
      <c r="P24" s="9" t="s">
        <v>19</v>
      </c>
      <c r="Q24" s="9" t="s">
        <v>19</v>
      </c>
      <c r="R24" s="9" t="s">
        <v>19</v>
      </c>
      <c r="S24" s="9" t="s">
        <v>19</v>
      </c>
    </row>
    <row r="25" spans="1:19" x14ac:dyDescent="0.25">
      <c r="A25" s="41" t="s">
        <v>24</v>
      </c>
      <c r="B25" s="38" t="s">
        <v>44</v>
      </c>
      <c r="C25" s="20" t="s">
        <v>28</v>
      </c>
      <c r="D25" s="24">
        <v>2</v>
      </c>
      <c r="E25" s="42">
        <v>0</v>
      </c>
      <c r="F25" s="74">
        <f>F26+F27</f>
        <v>170660.1091</v>
      </c>
      <c r="G25" s="69">
        <v>0</v>
      </c>
      <c r="H25" s="69">
        <f>F25</f>
        <v>170660.1091</v>
      </c>
      <c r="I25" s="69">
        <v>0</v>
      </c>
      <c r="J25" s="69">
        <f t="shared" si="1"/>
        <v>-170660.1091</v>
      </c>
      <c r="K25" s="57"/>
      <c r="L25" s="9" t="s">
        <v>19</v>
      </c>
      <c r="M25" s="9" t="s">
        <v>19</v>
      </c>
      <c r="N25" s="9" t="s">
        <v>19</v>
      </c>
      <c r="O25" s="9" t="s">
        <v>19</v>
      </c>
      <c r="P25" s="9" t="s">
        <v>19</v>
      </c>
      <c r="Q25" s="9" t="s">
        <v>19</v>
      </c>
      <c r="R25" s="9" t="s">
        <v>19</v>
      </c>
      <c r="S25" s="9" t="s">
        <v>19</v>
      </c>
    </row>
    <row r="26" spans="1:19" x14ac:dyDescent="0.25">
      <c r="A26" s="41" t="s">
        <v>30</v>
      </c>
      <c r="B26" s="29" t="s">
        <v>45</v>
      </c>
      <c r="C26" s="20" t="s">
        <v>28</v>
      </c>
      <c r="D26" s="24">
        <v>1</v>
      </c>
      <c r="E26" s="42">
        <v>0</v>
      </c>
      <c r="F26" s="74">
        <v>91116.0671</v>
      </c>
      <c r="G26" s="69">
        <v>0</v>
      </c>
      <c r="H26" s="69">
        <f>F26</f>
        <v>91116.0671</v>
      </c>
      <c r="I26" s="69">
        <v>0</v>
      </c>
      <c r="J26" s="69">
        <f t="shared" si="1"/>
        <v>-91116.0671</v>
      </c>
      <c r="K26" s="57"/>
      <c r="L26" s="9"/>
      <c r="M26" s="9"/>
      <c r="N26" s="9"/>
      <c r="O26" s="9"/>
      <c r="P26" s="9"/>
      <c r="Q26" s="9"/>
      <c r="R26" s="9"/>
      <c r="S26" s="9"/>
    </row>
    <row r="27" spans="1:19" x14ac:dyDescent="0.25">
      <c r="A27" s="41" t="s">
        <v>46</v>
      </c>
      <c r="B27" s="29" t="s">
        <v>47</v>
      </c>
      <c r="C27" s="20" t="s">
        <v>28</v>
      </c>
      <c r="D27" s="24">
        <v>1</v>
      </c>
      <c r="E27" s="42">
        <v>0</v>
      </c>
      <c r="F27" s="74">
        <v>79544.042000000001</v>
      </c>
      <c r="G27" s="69">
        <v>0</v>
      </c>
      <c r="H27" s="69">
        <f>F27</f>
        <v>79544.042000000001</v>
      </c>
      <c r="I27" s="69">
        <v>0</v>
      </c>
      <c r="J27" s="69">
        <f t="shared" si="1"/>
        <v>-79544.042000000001</v>
      </c>
      <c r="K27" s="57"/>
      <c r="L27" s="9"/>
      <c r="M27" s="9"/>
      <c r="N27" s="9"/>
      <c r="O27" s="9"/>
      <c r="P27" s="9"/>
      <c r="Q27" s="9"/>
      <c r="R27" s="9"/>
      <c r="S27" s="9"/>
    </row>
    <row r="28" spans="1:19" s="4" customFormat="1" ht="20.25" customHeight="1" x14ac:dyDescent="0.25">
      <c r="A28" s="22" t="s">
        <v>25</v>
      </c>
      <c r="B28" s="23" t="s">
        <v>18</v>
      </c>
      <c r="C28" s="12"/>
      <c r="D28" s="14"/>
      <c r="E28" s="19"/>
      <c r="F28" s="72">
        <f>F29+F30+F36+F43</f>
        <v>151541.35699999999</v>
      </c>
      <c r="G28" s="69"/>
      <c r="H28" s="36">
        <f t="shared" si="0"/>
        <v>151541.35699999999</v>
      </c>
      <c r="I28" s="69"/>
      <c r="J28" s="36">
        <f t="shared" si="1"/>
        <v>-151541.35699999999</v>
      </c>
      <c r="K28" s="57"/>
      <c r="L28" s="9" t="s">
        <v>19</v>
      </c>
      <c r="M28" s="9" t="s">
        <v>19</v>
      </c>
      <c r="N28" s="9" t="s">
        <v>19</v>
      </c>
      <c r="O28" s="9" t="s">
        <v>19</v>
      </c>
      <c r="P28" s="9" t="s">
        <v>19</v>
      </c>
      <c r="Q28" s="9" t="s">
        <v>19</v>
      </c>
      <c r="R28" s="9" t="s">
        <v>19</v>
      </c>
      <c r="S28" s="9" t="s">
        <v>19</v>
      </c>
    </row>
    <row r="29" spans="1:19" s="4" customFormat="1" x14ac:dyDescent="0.25">
      <c r="A29" s="28" t="s">
        <v>26</v>
      </c>
      <c r="B29" s="44" t="s">
        <v>100</v>
      </c>
      <c r="C29" s="30" t="s">
        <v>21</v>
      </c>
      <c r="D29" s="25">
        <v>1</v>
      </c>
      <c r="E29" s="19">
        <v>0</v>
      </c>
      <c r="F29" s="75">
        <v>20630.075000000001</v>
      </c>
      <c r="G29" s="69">
        <v>0</v>
      </c>
      <c r="H29" s="69">
        <f t="shared" ref="H29:H61" si="2">F29</f>
        <v>20630.075000000001</v>
      </c>
      <c r="I29" s="69">
        <v>0</v>
      </c>
      <c r="J29" s="69">
        <f t="shared" si="1"/>
        <v>-20630.075000000001</v>
      </c>
      <c r="K29" s="57"/>
      <c r="L29" s="9" t="s">
        <v>19</v>
      </c>
      <c r="M29" s="9" t="s">
        <v>19</v>
      </c>
      <c r="N29" s="9" t="s">
        <v>19</v>
      </c>
      <c r="O29" s="9" t="s">
        <v>19</v>
      </c>
      <c r="P29" s="9" t="s">
        <v>19</v>
      </c>
      <c r="Q29" s="9" t="s">
        <v>19</v>
      </c>
      <c r="R29" s="9" t="s">
        <v>19</v>
      </c>
      <c r="S29" s="9" t="s">
        <v>19</v>
      </c>
    </row>
    <row r="30" spans="1:19" s="4" customFormat="1" ht="18.75" customHeight="1" x14ac:dyDescent="0.25">
      <c r="A30" s="28" t="s">
        <v>27</v>
      </c>
      <c r="B30" s="38" t="s">
        <v>49</v>
      </c>
      <c r="C30" s="30" t="s">
        <v>50</v>
      </c>
      <c r="D30" s="25">
        <v>5</v>
      </c>
      <c r="E30" s="25">
        <v>5</v>
      </c>
      <c r="F30" s="35">
        <f>F31+F32+F33+F34+F35</f>
        <v>20178.572</v>
      </c>
      <c r="G30" s="69">
        <f t="shared" ref="G30:G42" si="3">F30</f>
        <v>20178.572</v>
      </c>
      <c r="H30" s="69">
        <f t="shared" si="2"/>
        <v>20178.572</v>
      </c>
      <c r="I30" s="69">
        <f>H30</f>
        <v>20178.572</v>
      </c>
      <c r="J30" s="69">
        <f t="shared" si="1"/>
        <v>0</v>
      </c>
      <c r="K30" s="57"/>
      <c r="L30" s="9" t="s">
        <v>19</v>
      </c>
      <c r="M30" s="9" t="s">
        <v>19</v>
      </c>
      <c r="N30" s="9" t="s">
        <v>19</v>
      </c>
      <c r="O30" s="9" t="s">
        <v>19</v>
      </c>
      <c r="P30" s="9" t="s">
        <v>19</v>
      </c>
      <c r="Q30" s="9" t="s">
        <v>19</v>
      </c>
      <c r="R30" s="9" t="s">
        <v>19</v>
      </c>
      <c r="S30" s="9" t="s">
        <v>19</v>
      </c>
    </row>
    <row r="31" spans="1:19" s="4" customFormat="1" ht="31.5" x14ac:dyDescent="0.25">
      <c r="A31" s="28" t="s">
        <v>38</v>
      </c>
      <c r="B31" s="38" t="s">
        <v>101</v>
      </c>
      <c r="C31" s="31" t="s">
        <v>50</v>
      </c>
      <c r="D31" s="25">
        <v>1</v>
      </c>
      <c r="E31" s="25">
        <v>1</v>
      </c>
      <c r="F31" s="74">
        <v>3214.2860000000001</v>
      </c>
      <c r="G31" s="69">
        <f t="shared" si="3"/>
        <v>3214.2860000000001</v>
      </c>
      <c r="H31" s="69">
        <f>F31</f>
        <v>3214.2860000000001</v>
      </c>
      <c r="I31" s="69">
        <f>G31</f>
        <v>3214.2860000000001</v>
      </c>
      <c r="J31" s="69">
        <f t="shared" si="1"/>
        <v>0</v>
      </c>
      <c r="K31" s="57"/>
      <c r="L31" s="9"/>
      <c r="M31" s="9"/>
      <c r="N31" s="9"/>
      <c r="O31" s="9"/>
      <c r="P31" s="9"/>
      <c r="Q31" s="9"/>
      <c r="R31" s="9"/>
      <c r="S31" s="9"/>
    </row>
    <row r="32" spans="1:19" s="4" customFormat="1" ht="31.5" x14ac:dyDescent="0.25">
      <c r="A32" s="28" t="s">
        <v>39</v>
      </c>
      <c r="B32" s="38" t="s">
        <v>102</v>
      </c>
      <c r="C32" s="31" t="s">
        <v>50</v>
      </c>
      <c r="D32" s="25">
        <v>1</v>
      </c>
      <c r="E32" s="25">
        <v>1</v>
      </c>
      <c r="F32" s="74">
        <v>2857.143</v>
      </c>
      <c r="G32" s="69">
        <f t="shared" si="3"/>
        <v>2857.143</v>
      </c>
      <c r="H32" s="69">
        <f t="shared" si="2"/>
        <v>2857.143</v>
      </c>
      <c r="I32" s="69">
        <f>G32</f>
        <v>2857.143</v>
      </c>
      <c r="J32" s="69">
        <f t="shared" si="1"/>
        <v>0</v>
      </c>
      <c r="K32" s="57"/>
      <c r="L32" s="9" t="s">
        <v>19</v>
      </c>
      <c r="M32" s="9" t="s">
        <v>19</v>
      </c>
      <c r="N32" s="9" t="s">
        <v>19</v>
      </c>
      <c r="O32" s="9" t="s">
        <v>19</v>
      </c>
      <c r="P32" s="9" t="s">
        <v>19</v>
      </c>
      <c r="Q32" s="9" t="s">
        <v>19</v>
      </c>
      <c r="R32" s="9" t="s">
        <v>19</v>
      </c>
      <c r="S32" s="9" t="s">
        <v>19</v>
      </c>
    </row>
    <row r="33" spans="1:19" s="4" customFormat="1" x14ac:dyDescent="0.25">
      <c r="A33" s="41" t="s">
        <v>51</v>
      </c>
      <c r="B33" s="38" t="s">
        <v>103</v>
      </c>
      <c r="C33" s="46" t="s">
        <v>50</v>
      </c>
      <c r="D33" s="25">
        <v>1</v>
      </c>
      <c r="E33" s="25">
        <v>1</v>
      </c>
      <c r="F33" s="74">
        <v>6696.4290000000001</v>
      </c>
      <c r="G33" s="69">
        <f t="shared" si="3"/>
        <v>6696.4290000000001</v>
      </c>
      <c r="H33" s="43">
        <v>6696.4290000000001</v>
      </c>
      <c r="I33" s="43">
        <v>6696.4290000000001</v>
      </c>
      <c r="J33" s="69">
        <f t="shared" si="1"/>
        <v>0</v>
      </c>
      <c r="K33" s="57"/>
      <c r="L33" s="9"/>
      <c r="M33" s="9"/>
      <c r="N33" s="9"/>
      <c r="O33" s="9"/>
      <c r="P33" s="9"/>
      <c r="Q33" s="9"/>
      <c r="R33" s="9"/>
      <c r="S33" s="9"/>
    </row>
    <row r="34" spans="1:19" s="4" customFormat="1" ht="31.5" x14ac:dyDescent="0.25">
      <c r="A34" s="41" t="s">
        <v>52</v>
      </c>
      <c r="B34" s="38" t="s">
        <v>104</v>
      </c>
      <c r="C34" s="31" t="s">
        <v>50</v>
      </c>
      <c r="D34" s="25">
        <v>1</v>
      </c>
      <c r="E34" s="25">
        <v>1</v>
      </c>
      <c r="F34" s="74">
        <v>1607.143</v>
      </c>
      <c r="G34" s="69">
        <f t="shared" si="3"/>
        <v>1607.143</v>
      </c>
      <c r="H34" s="43">
        <v>1607.143</v>
      </c>
      <c r="I34" s="43">
        <v>1607.143</v>
      </c>
      <c r="J34" s="69">
        <f t="shared" ref="J34:J51" si="4">I34-H34</f>
        <v>0</v>
      </c>
      <c r="K34" s="57"/>
      <c r="L34" s="9"/>
      <c r="M34" s="9"/>
      <c r="N34" s="9"/>
      <c r="O34" s="9"/>
      <c r="P34" s="9"/>
      <c r="Q34" s="9"/>
      <c r="R34" s="9"/>
      <c r="S34" s="9"/>
    </row>
    <row r="35" spans="1:19" s="4" customFormat="1" ht="31.5" x14ac:dyDescent="0.25">
      <c r="A35" s="41" t="s">
        <v>53</v>
      </c>
      <c r="B35" s="38" t="s">
        <v>105</v>
      </c>
      <c r="C35" s="31" t="s">
        <v>50</v>
      </c>
      <c r="D35" s="25">
        <v>1</v>
      </c>
      <c r="E35" s="25">
        <v>1</v>
      </c>
      <c r="F35" s="74">
        <v>5803.5709999999999</v>
      </c>
      <c r="G35" s="69">
        <f t="shared" si="3"/>
        <v>5803.5709999999999</v>
      </c>
      <c r="H35" s="43">
        <v>5803.5709999999999</v>
      </c>
      <c r="I35" s="43">
        <v>5803.5709999999999</v>
      </c>
      <c r="J35" s="69">
        <f t="shared" si="4"/>
        <v>0</v>
      </c>
      <c r="K35" s="57"/>
      <c r="L35" s="9"/>
      <c r="M35" s="9"/>
      <c r="N35" s="9"/>
      <c r="O35" s="9"/>
      <c r="P35" s="9"/>
      <c r="Q35" s="9"/>
      <c r="R35" s="9"/>
      <c r="S35" s="9"/>
    </row>
    <row r="36" spans="1:19" s="4" customFormat="1" x14ac:dyDescent="0.25">
      <c r="A36" s="41" t="s">
        <v>54</v>
      </c>
      <c r="B36" s="38" t="s">
        <v>55</v>
      </c>
      <c r="C36" s="31" t="s">
        <v>50</v>
      </c>
      <c r="D36" s="25">
        <v>6</v>
      </c>
      <c r="E36" s="25">
        <v>6</v>
      </c>
      <c r="F36" s="74">
        <f>F37+F38+F39+F40+F41+F42</f>
        <v>7363.3709999999992</v>
      </c>
      <c r="G36" s="69">
        <f t="shared" si="3"/>
        <v>7363.3709999999992</v>
      </c>
      <c r="H36" s="43">
        <f>H37+H38+H39+H40+H41+H42</f>
        <v>7363.3709999999992</v>
      </c>
      <c r="I36" s="43">
        <f>I37+I38+I39+I40+I41+I42</f>
        <v>7363.3709999999992</v>
      </c>
      <c r="J36" s="69">
        <f t="shared" si="4"/>
        <v>0</v>
      </c>
      <c r="K36" s="57"/>
      <c r="L36" s="9"/>
      <c r="M36" s="9"/>
      <c r="N36" s="9"/>
      <c r="O36" s="9"/>
      <c r="P36" s="9"/>
      <c r="Q36" s="9"/>
      <c r="R36" s="9"/>
      <c r="S36" s="9"/>
    </row>
    <row r="37" spans="1:19" s="4" customFormat="1" ht="31.5" x14ac:dyDescent="0.25">
      <c r="A37" s="41" t="s">
        <v>56</v>
      </c>
      <c r="B37" s="38" t="s">
        <v>106</v>
      </c>
      <c r="C37" s="31" t="s">
        <v>50</v>
      </c>
      <c r="D37" s="25">
        <v>1</v>
      </c>
      <c r="E37" s="25">
        <v>1</v>
      </c>
      <c r="F37" s="74">
        <v>1716.317</v>
      </c>
      <c r="G37" s="69">
        <f t="shared" si="3"/>
        <v>1716.317</v>
      </c>
      <c r="H37" s="43">
        <v>1716.317</v>
      </c>
      <c r="I37" s="43">
        <v>1716.317</v>
      </c>
      <c r="J37" s="69">
        <f t="shared" si="4"/>
        <v>0</v>
      </c>
      <c r="K37" s="57"/>
      <c r="L37" s="9"/>
      <c r="M37" s="9"/>
      <c r="N37" s="9"/>
      <c r="O37" s="9"/>
      <c r="P37" s="9"/>
      <c r="Q37" s="9"/>
      <c r="R37" s="9"/>
      <c r="S37" s="9"/>
    </row>
    <row r="38" spans="1:19" s="4" customFormat="1" ht="31.5" x14ac:dyDescent="0.25">
      <c r="A38" s="41" t="s">
        <v>57</v>
      </c>
      <c r="B38" s="38" t="s">
        <v>58</v>
      </c>
      <c r="C38" s="46" t="s">
        <v>50</v>
      </c>
      <c r="D38" s="25">
        <v>1</v>
      </c>
      <c r="E38" s="25">
        <v>1</v>
      </c>
      <c r="F38" s="74">
        <v>2152.078</v>
      </c>
      <c r="G38" s="69">
        <f t="shared" si="3"/>
        <v>2152.078</v>
      </c>
      <c r="H38" s="43">
        <v>2152.078</v>
      </c>
      <c r="I38" s="43">
        <v>2152.078</v>
      </c>
      <c r="J38" s="69">
        <f t="shared" si="4"/>
        <v>0</v>
      </c>
      <c r="K38" s="57"/>
      <c r="L38" s="9"/>
      <c r="M38" s="9"/>
      <c r="N38" s="9"/>
      <c r="O38" s="9"/>
      <c r="P38" s="9"/>
      <c r="Q38" s="9"/>
      <c r="R38" s="9"/>
      <c r="S38" s="9"/>
    </row>
    <row r="39" spans="1:19" s="4" customFormat="1" ht="31.5" x14ac:dyDescent="0.25">
      <c r="A39" s="41" t="s">
        <v>59</v>
      </c>
      <c r="B39" s="38" t="s">
        <v>101</v>
      </c>
      <c r="C39" s="31" t="s">
        <v>50</v>
      </c>
      <c r="D39" s="25">
        <v>1</v>
      </c>
      <c r="E39" s="25">
        <v>1</v>
      </c>
      <c r="F39" s="74">
        <v>1342.2159999999999</v>
      </c>
      <c r="G39" s="69">
        <f t="shared" si="3"/>
        <v>1342.2159999999999</v>
      </c>
      <c r="H39" s="43">
        <v>1342.2159999999999</v>
      </c>
      <c r="I39" s="43">
        <v>1342.2159999999999</v>
      </c>
      <c r="J39" s="69">
        <f t="shared" si="4"/>
        <v>0</v>
      </c>
      <c r="K39" s="57"/>
      <c r="L39" s="9"/>
      <c r="M39" s="9"/>
      <c r="N39" s="9"/>
      <c r="O39" s="9"/>
      <c r="P39" s="9"/>
      <c r="Q39" s="9"/>
      <c r="R39" s="9"/>
      <c r="S39" s="9"/>
    </row>
    <row r="40" spans="1:19" s="4" customFormat="1" ht="31.5" x14ac:dyDescent="0.25">
      <c r="A40" s="41" t="s">
        <v>60</v>
      </c>
      <c r="B40" s="38" t="s">
        <v>61</v>
      </c>
      <c r="C40" s="31" t="s">
        <v>50</v>
      </c>
      <c r="D40" s="25">
        <v>1</v>
      </c>
      <c r="E40" s="25">
        <v>1</v>
      </c>
      <c r="F40" s="74">
        <v>1328.2619999999999</v>
      </c>
      <c r="G40" s="69">
        <f t="shared" si="3"/>
        <v>1328.2619999999999</v>
      </c>
      <c r="H40" s="43">
        <v>1328.2619999999999</v>
      </c>
      <c r="I40" s="43">
        <v>1328.2619999999999</v>
      </c>
      <c r="J40" s="69">
        <f t="shared" si="4"/>
        <v>0</v>
      </c>
      <c r="K40" s="57"/>
      <c r="L40" s="9"/>
      <c r="M40" s="9"/>
      <c r="N40" s="9"/>
      <c r="O40" s="9"/>
      <c r="P40" s="9"/>
      <c r="Q40" s="9"/>
      <c r="R40" s="9"/>
      <c r="S40" s="9"/>
    </row>
    <row r="41" spans="1:19" s="4" customFormat="1" ht="31.5" x14ac:dyDescent="0.25">
      <c r="A41" s="41" t="s">
        <v>62</v>
      </c>
      <c r="B41" s="38" t="s">
        <v>107</v>
      </c>
      <c r="C41" s="31" t="s">
        <v>50</v>
      </c>
      <c r="D41" s="25">
        <v>1</v>
      </c>
      <c r="E41" s="25">
        <v>1</v>
      </c>
      <c r="F41" s="74">
        <v>474.49799999999999</v>
      </c>
      <c r="G41" s="69">
        <f t="shared" si="3"/>
        <v>474.49799999999999</v>
      </c>
      <c r="H41" s="43">
        <v>474.49799999999999</v>
      </c>
      <c r="I41" s="43">
        <v>474.49799999999999</v>
      </c>
      <c r="J41" s="69">
        <f t="shared" si="4"/>
        <v>0</v>
      </c>
      <c r="K41" s="57"/>
      <c r="L41" s="9"/>
      <c r="M41" s="9"/>
      <c r="N41" s="9"/>
      <c r="O41" s="9"/>
      <c r="P41" s="9"/>
      <c r="Q41" s="9"/>
      <c r="R41" s="9"/>
      <c r="S41" s="9"/>
    </row>
    <row r="42" spans="1:19" s="4" customFormat="1" ht="31.5" x14ac:dyDescent="0.25">
      <c r="A42" s="41" t="s">
        <v>63</v>
      </c>
      <c r="B42" s="38" t="s">
        <v>64</v>
      </c>
      <c r="C42" s="31" t="s">
        <v>50</v>
      </c>
      <c r="D42" s="25">
        <v>1</v>
      </c>
      <c r="E42" s="25">
        <v>1</v>
      </c>
      <c r="F42" s="74">
        <v>350</v>
      </c>
      <c r="G42" s="69">
        <f t="shared" si="3"/>
        <v>350</v>
      </c>
      <c r="H42" s="43">
        <v>350</v>
      </c>
      <c r="I42" s="43">
        <v>350</v>
      </c>
      <c r="J42" s="69">
        <f t="shared" si="4"/>
        <v>0</v>
      </c>
      <c r="K42" s="57"/>
      <c r="L42" s="9"/>
      <c r="M42" s="9"/>
      <c r="N42" s="9"/>
      <c r="O42" s="9"/>
      <c r="P42" s="9"/>
      <c r="Q42" s="9"/>
      <c r="R42" s="9"/>
      <c r="S42" s="9"/>
    </row>
    <row r="43" spans="1:19" s="4" customFormat="1" x14ac:dyDescent="0.25">
      <c r="A43" s="41" t="s">
        <v>65</v>
      </c>
      <c r="B43" s="38" t="s">
        <v>44</v>
      </c>
      <c r="C43" s="31"/>
      <c r="D43" s="25"/>
      <c r="E43" s="19"/>
      <c r="F43" s="74">
        <f>F44+F49</f>
        <v>103369.33899999999</v>
      </c>
      <c r="G43" s="70">
        <v>0</v>
      </c>
      <c r="H43" s="43">
        <f>H44+H49</f>
        <v>103369.33899999999</v>
      </c>
      <c r="I43" s="70">
        <v>0</v>
      </c>
      <c r="J43" s="69">
        <f t="shared" si="4"/>
        <v>-103369.33899999999</v>
      </c>
      <c r="K43" s="57"/>
      <c r="L43" s="9"/>
      <c r="M43" s="9"/>
      <c r="N43" s="9"/>
      <c r="O43" s="9"/>
      <c r="P43" s="9"/>
      <c r="Q43" s="9"/>
      <c r="R43" s="9"/>
      <c r="S43" s="9"/>
    </row>
    <row r="44" spans="1:19" s="4" customFormat="1" x14ac:dyDescent="0.25">
      <c r="A44" s="47" t="s">
        <v>66</v>
      </c>
      <c r="B44" s="38" t="s">
        <v>67</v>
      </c>
      <c r="C44" s="31"/>
      <c r="D44" s="25"/>
      <c r="E44" s="19"/>
      <c r="F44" s="74">
        <f>F45+F46+F47+F48</f>
        <v>93471.338999999993</v>
      </c>
      <c r="G44" s="70">
        <v>0</v>
      </c>
      <c r="H44" s="43">
        <f>H45+H46+H47+H48</f>
        <v>93471.338999999993</v>
      </c>
      <c r="I44" s="70">
        <v>0</v>
      </c>
      <c r="J44" s="69">
        <f t="shared" si="4"/>
        <v>-93471.338999999993</v>
      </c>
      <c r="K44" s="57"/>
      <c r="L44" s="9"/>
      <c r="M44" s="9"/>
      <c r="N44" s="9"/>
      <c r="O44" s="9"/>
      <c r="P44" s="9"/>
      <c r="Q44" s="9"/>
      <c r="R44" s="9"/>
      <c r="S44" s="9"/>
    </row>
    <row r="45" spans="1:19" s="4" customFormat="1" ht="31.5" x14ac:dyDescent="0.25">
      <c r="A45" s="41" t="s">
        <v>68</v>
      </c>
      <c r="B45" s="38" t="s">
        <v>69</v>
      </c>
      <c r="C45" s="46" t="s">
        <v>28</v>
      </c>
      <c r="D45" s="25">
        <v>1</v>
      </c>
      <c r="E45" s="19"/>
      <c r="F45" s="74">
        <v>18729.998</v>
      </c>
      <c r="G45" s="70">
        <v>0</v>
      </c>
      <c r="H45" s="43">
        <v>18729.998</v>
      </c>
      <c r="I45" s="70">
        <v>0</v>
      </c>
      <c r="J45" s="69">
        <f t="shared" si="4"/>
        <v>-18729.998</v>
      </c>
      <c r="K45" s="57"/>
      <c r="L45" s="9"/>
      <c r="M45" s="9"/>
      <c r="N45" s="9"/>
      <c r="O45" s="9"/>
      <c r="P45" s="9"/>
      <c r="Q45" s="9"/>
      <c r="R45" s="9"/>
      <c r="S45" s="9"/>
    </row>
    <row r="46" spans="1:19" s="4" customFormat="1" x14ac:dyDescent="0.25">
      <c r="A46" s="41" t="s">
        <v>70</v>
      </c>
      <c r="B46" s="38" t="s">
        <v>71</v>
      </c>
      <c r="C46" s="46" t="s">
        <v>28</v>
      </c>
      <c r="D46" s="25">
        <v>1</v>
      </c>
      <c r="E46" s="19"/>
      <c r="F46" s="74">
        <v>26400</v>
      </c>
      <c r="G46" s="70">
        <v>0</v>
      </c>
      <c r="H46" s="43">
        <v>26400</v>
      </c>
      <c r="I46" s="70">
        <v>0</v>
      </c>
      <c r="J46" s="69">
        <f t="shared" si="4"/>
        <v>-26400</v>
      </c>
      <c r="K46" s="57"/>
      <c r="L46" s="9"/>
      <c r="M46" s="9"/>
      <c r="N46" s="9"/>
      <c r="O46" s="9"/>
      <c r="P46" s="9"/>
      <c r="Q46" s="9"/>
      <c r="R46" s="9"/>
      <c r="S46" s="9"/>
    </row>
    <row r="47" spans="1:19" s="4" customFormat="1" x14ac:dyDescent="0.25">
      <c r="A47" s="41" t="s">
        <v>72</v>
      </c>
      <c r="B47" s="48" t="s">
        <v>73</v>
      </c>
      <c r="C47" s="46" t="s">
        <v>28</v>
      </c>
      <c r="D47" s="25">
        <v>2</v>
      </c>
      <c r="E47" s="19"/>
      <c r="F47" s="74">
        <v>25000</v>
      </c>
      <c r="G47" s="70">
        <v>0</v>
      </c>
      <c r="H47" s="43">
        <v>25000</v>
      </c>
      <c r="I47" s="70">
        <v>0</v>
      </c>
      <c r="J47" s="69">
        <f t="shared" si="4"/>
        <v>-25000</v>
      </c>
      <c r="K47" s="57"/>
      <c r="L47" s="9"/>
      <c r="M47" s="9"/>
      <c r="N47" s="9"/>
      <c r="O47" s="9"/>
      <c r="P47" s="9"/>
      <c r="Q47" s="9"/>
      <c r="R47" s="9"/>
      <c r="S47" s="9"/>
    </row>
    <row r="48" spans="1:19" s="4" customFormat="1" x14ac:dyDescent="0.25">
      <c r="A48" s="41" t="s">
        <v>74</v>
      </c>
      <c r="B48" s="49" t="s">
        <v>75</v>
      </c>
      <c r="C48" s="46" t="s">
        <v>28</v>
      </c>
      <c r="D48" s="25">
        <v>2</v>
      </c>
      <c r="E48" s="19"/>
      <c r="F48" s="74">
        <v>23341.341</v>
      </c>
      <c r="G48" s="70">
        <v>0</v>
      </c>
      <c r="H48" s="43">
        <v>23341.341</v>
      </c>
      <c r="I48" s="70">
        <v>0</v>
      </c>
      <c r="J48" s="69">
        <f t="shared" si="4"/>
        <v>-23341.341</v>
      </c>
      <c r="K48" s="57"/>
      <c r="L48" s="9"/>
      <c r="M48" s="9"/>
      <c r="N48" s="9"/>
      <c r="O48" s="9"/>
      <c r="P48" s="9"/>
      <c r="Q48" s="9"/>
      <c r="R48" s="9"/>
      <c r="S48" s="9"/>
    </row>
    <row r="49" spans="1:19" s="4" customFormat="1" x14ac:dyDescent="0.25">
      <c r="A49" s="47" t="s">
        <v>76</v>
      </c>
      <c r="B49" s="38" t="s">
        <v>77</v>
      </c>
      <c r="C49" s="31"/>
      <c r="D49" s="25">
        <v>3</v>
      </c>
      <c r="E49" s="19"/>
      <c r="F49" s="74">
        <f>F50+F51</f>
        <v>9898</v>
      </c>
      <c r="G49" s="70">
        <v>0</v>
      </c>
      <c r="H49" s="43">
        <f>H50+H51</f>
        <v>9898</v>
      </c>
      <c r="I49" s="70">
        <v>0</v>
      </c>
      <c r="J49" s="69">
        <f t="shared" si="4"/>
        <v>-9898</v>
      </c>
      <c r="K49" s="57"/>
      <c r="L49" s="9"/>
      <c r="M49" s="9"/>
      <c r="N49" s="9"/>
      <c r="O49" s="9"/>
      <c r="P49" s="9"/>
      <c r="Q49" s="9"/>
      <c r="R49" s="9"/>
      <c r="S49" s="9"/>
    </row>
    <row r="50" spans="1:19" s="4" customFormat="1" x14ac:dyDescent="0.25">
      <c r="A50" s="41" t="s">
        <v>78</v>
      </c>
      <c r="B50" s="50" t="s">
        <v>79</v>
      </c>
      <c r="C50" s="31" t="s">
        <v>28</v>
      </c>
      <c r="D50" s="25">
        <v>1</v>
      </c>
      <c r="E50" s="19"/>
      <c r="F50" s="76">
        <v>3400</v>
      </c>
      <c r="G50" s="70">
        <v>0</v>
      </c>
      <c r="H50" s="51">
        <v>3400</v>
      </c>
      <c r="I50" s="70">
        <v>0</v>
      </c>
      <c r="J50" s="69">
        <f t="shared" si="4"/>
        <v>-3400</v>
      </c>
      <c r="K50" s="57"/>
      <c r="L50" s="9"/>
      <c r="M50" s="9"/>
      <c r="N50" s="9"/>
      <c r="O50" s="9"/>
      <c r="P50" s="9"/>
      <c r="Q50" s="9"/>
      <c r="R50" s="9"/>
      <c r="S50" s="9"/>
    </row>
    <row r="51" spans="1:19" s="4" customFormat="1" x14ac:dyDescent="0.25">
      <c r="A51" s="41" t="s">
        <v>80</v>
      </c>
      <c r="B51" s="50" t="s">
        <v>108</v>
      </c>
      <c r="C51" s="31" t="s">
        <v>28</v>
      </c>
      <c r="D51" s="25">
        <v>2</v>
      </c>
      <c r="E51" s="19"/>
      <c r="F51" s="76">
        <v>6498</v>
      </c>
      <c r="G51" s="70">
        <v>0</v>
      </c>
      <c r="H51" s="51">
        <v>6498</v>
      </c>
      <c r="I51" s="70">
        <v>0</v>
      </c>
      <c r="J51" s="69">
        <f t="shared" si="4"/>
        <v>-6498</v>
      </c>
      <c r="K51" s="57"/>
      <c r="L51" s="9"/>
      <c r="M51" s="9"/>
      <c r="N51" s="9"/>
      <c r="O51" s="9"/>
      <c r="P51" s="9"/>
      <c r="Q51" s="9"/>
      <c r="R51" s="9"/>
      <c r="S51" s="9"/>
    </row>
    <row r="52" spans="1:19" s="4" customFormat="1" ht="17.25" customHeight="1" x14ac:dyDescent="0.25">
      <c r="A52" s="32" t="s">
        <v>31</v>
      </c>
      <c r="B52" s="33" t="s">
        <v>32</v>
      </c>
      <c r="C52" s="12"/>
      <c r="D52" s="14"/>
      <c r="E52" s="19"/>
      <c r="F52" s="72">
        <f>F53+F54+F56+F58+F60+F55</f>
        <v>256598.79500000001</v>
      </c>
      <c r="G52" s="36">
        <f>G53</f>
        <v>0</v>
      </c>
      <c r="H52" s="36">
        <f t="shared" si="2"/>
        <v>256598.79500000001</v>
      </c>
      <c r="I52" s="36">
        <f>I53</f>
        <v>0</v>
      </c>
      <c r="J52" s="36">
        <f t="shared" si="1"/>
        <v>-256598.79500000001</v>
      </c>
      <c r="K52" s="57"/>
      <c r="L52" s="9" t="s">
        <v>19</v>
      </c>
      <c r="M52" s="9" t="s">
        <v>19</v>
      </c>
      <c r="N52" s="9" t="s">
        <v>19</v>
      </c>
      <c r="O52" s="9" t="s">
        <v>19</v>
      </c>
      <c r="P52" s="9" t="s">
        <v>19</v>
      </c>
      <c r="Q52" s="9" t="s">
        <v>19</v>
      </c>
      <c r="R52" s="9" t="s">
        <v>19</v>
      </c>
      <c r="S52" s="9" t="s">
        <v>19</v>
      </c>
    </row>
    <row r="53" spans="1:19" s="4" customFormat="1" ht="32.25" customHeight="1" x14ac:dyDescent="0.25">
      <c r="A53" s="28" t="s">
        <v>33</v>
      </c>
      <c r="B53" s="44" t="s">
        <v>109</v>
      </c>
      <c r="C53" s="9" t="s">
        <v>20</v>
      </c>
      <c r="D53" s="39">
        <v>0.38700000000000001</v>
      </c>
      <c r="E53" s="25">
        <v>0</v>
      </c>
      <c r="F53" s="75">
        <v>103335.94100000001</v>
      </c>
      <c r="G53" s="69">
        <v>0</v>
      </c>
      <c r="H53" s="69">
        <f t="shared" si="2"/>
        <v>103335.94100000001</v>
      </c>
      <c r="I53" s="69">
        <f>G53</f>
        <v>0</v>
      </c>
      <c r="J53" s="69">
        <f>-H53</f>
        <v>-103335.94100000001</v>
      </c>
      <c r="K53" s="57"/>
      <c r="L53" s="9" t="s">
        <v>19</v>
      </c>
      <c r="M53" s="9" t="s">
        <v>19</v>
      </c>
      <c r="N53" s="9" t="s">
        <v>19</v>
      </c>
      <c r="O53" s="9" t="s">
        <v>19</v>
      </c>
      <c r="P53" s="9" t="s">
        <v>19</v>
      </c>
      <c r="Q53" s="9" t="s">
        <v>19</v>
      </c>
      <c r="R53" s="9" t="s">
        <v>19</v>
      </c>
      <c r="S53" s="9" t="s">
        <v>19</v>
      </c>
    </row>
    <row r="54" spans="1:19" s="4" customFormat="1" ht="18" customHeight="1" x14ac:dyDescent="0.25">
      <c r="A54" s="34" t="s">
        <v>40</v>
      </c>
      <c r="B54" s="50" t="s">
        <v>81</v>
      </c>
      <c r="C54" s="9" t="s">
        <v>20</v>
      </c>
      <c r="D54" s="16">
        <v>0.314</v>
      </c>
      <c r="E54" s="25">
        <v>0</v>
      </c>
      <c r="F54" s="76">
        <v>62331.995999999999</v>
      </c>
      <c r="G54" s="69">
        <v>0</v>
      </c>
      <c r="H54" s="69">
        <f t="shared" si="2"/>
        <v>62331.995999999999</v>
      </c>
      <c r="I54" s="69">
        <v>0</v>
      </c>
      <c r="J54" s="69">
        <f>-H54</f>
        <v>-62331.995999999999</v>
      </c>
      <c r="K54" s="57"/>
      <c r="L54" s="9" t="s">
        <v>19</v>
      </c>
      <c r="M54" s="9" t="s">
        <v>19</v>
      </c>
      <c r="N54" s="9" t="s">
        <v>19</v>
      </c>
      <c r="O54" s="9" t="s">
        <v>19</v>
      </c>
      <c r="P54" s="9" t="s">
        <v>19</v>
      </c>
      <c r="Q54" s="9" t="s">
        <v>19</v>
      </c>
      <c r="R54" s="9" t="s">
        <v>19</v>
      </c>
      <c r="S54" s="9" t="s">
        <v>19</v>
      </c>
    </row>
    <row r="55" spans="1:19" s="4" customFormat="1" ht="18" customHeight="1" x14ac:dyDescent="0.25">
      <c r="A55" s="41" t="s">
        <v>82</v>
      </c>
      <c r="B55" s="44" t="s">
        <v>83</v>
      </c>
      <c r="C55" s="9" t="s">
        <v>21</v>
      </c>
      <c r="D55" s="25">
        <v>1</v>
      </c>
      <c r="E55" s="25">
        <v>0</v>
      </c>
      <c r="F55" s="75">
        <v>43579.892</v>
      </c>
      <c r="G55" s="69">
        <v>0</v>
      </c>
      <c r="H55" s="69">
        <f>F55</f>
        <v>43579.892</v>
      </c>
      <c r="I55" s="69">
        <v>0</v>
      </c>
      <c r="J55" s="69">
        <f>I55-H55</f>
        <v>-43579.892</v>
      </c>
      <c r="K55" s="57"/>
      <c r="L55" s="9"/>
      <c r="M55" s="9"/>
      <c r="N55" s="9"/>
      <c r="O55" s="9"/>
      <c r="P55" s="9"/>
      <c r="Q55" s="9"/>
      <c r="R55" s="9"/>
      <c r="S55" s="9"/>
    </row>
    <row r="56" spans="1:19" s="4" customFormat="1" ht="18" customHeight="1" x14ac:dyDescent="0.25">
      <c r="A56" s="41" t="s">
        <v>84</v>
      </c>
      <c r="B56" s="44" t="s">
        <v>49</v>
      </c>
      <c r="C56" s="9"/>
      <c r="D56" s="16"/>
      <c r="E56" s="25"/>
      <c r="F56" s="35">
        <f>F57</f>
        <v>1160.7139999999999</v>
      </c>
      <c r="G56" s="69"/>
      <c r="H56" s="69"/>
      <c r="I56" s="69"/>
      <c r="J56" s="69"/>
      <c r="K56" s="57"/>
      <c r="L56" s="9"/>
      <c r="M56" s="9"/>
      <c r="N56" s="9"/>
      <c r="O56" s="9"/>
      <c r="P56" s="9"/>
      <c r="Q56" s="9"/>
      <c r="R56" s="9"/>
      <c r="S56" s="9"/>
    </row>
    <row r="57" spans="1:19" s="4" customFormat="1" ht="29.25" customHeight="1" x14ac:dyDescent="0.25">
      <c r="A57" s="41" t="s">
        <v>85</v>
      </c>
      <c r="B57" s="44" t="s">
        <v>86</v>
      </c>
      <c r="C57" s="46" t="s">
        <v>50</v>
      </c>
      <c r="D57" s="53">
        <v>1</v>
      </c>
      <c r="E57" s="25">
        <v>1</v>
      </c>
      <c r="F57" s="75">
        <v>1160.7139999999999</v>
      </c>
      <c r="G57" s="45">
        <v>1160.7139999999999</v>
      </c>
      <c r="H57" s="45">
        <v>1160.7139999999999</v>
      </c>
      <c r="I57" s="45">
        <v>1160.7139999999999</v>
      </c>
      <c r="J57" s="69">
        <f>I57-H57</f>
        <v>0</v>
      </c>
      <c r="K57" s="57"/>
      <c r="L57" s="9"/>
      <c r="M57" s="9"/>
      <c r="N57" s="9"/>
      <c r="O57" s="9"/>
      <c r="P57" s="9"/>
      <c r="Q57" s="9"/>
      <c r="R57" s="9"/>
      <c r="S57" s="9"/>
    </row>
    <row r="58" spans="1:19" s="4" customFormat="1" ht="18" customHeight="1" x14ac:dyDescent="0.25">
      <c r="A58" s="41" t="s">
        <v>87</v>
      </c>
      <c r="B58" s="44" t="s">
        <v>55</v>
      </c>
      <c r="C58" s="46"/>
      <c r="D58" s="53"/>
      <c r="E58" s="25"/>
      <c r="F58" s="35">
        <f>F59</f>
        <v>550</v>
      </c>
      <c r="G58" s="69"/>
      <c r="H58" s="69"/>
      <c r="I58" s="69"/>
      <c r="J58" s="69"/>
      <c r="K58" s="57"/>
      <c r="L58" s="9"/>
      <c r="M58" s="9"/>
      <c r="N58" s="9"/>
      <c r="O58" s="9"/>
      <c r="P58" s="9"/>
      <c r="Q58" s="9"/>
      <c r="R58" s="9"/>
      <c r="S58" s="9"/>
    </row>
    <row r="59" spans="1:19" s="4" customFormat="1" ht="28.5" customHeight="1" x14ac:dyDescent="0.25">
      <c r="A59" s="41" t="s">
        <v>88</v>
      </c>
      <c r="B59" s="44" t="s">
        <v>86</v>
      </c>
      <c r="C59" s="46" t="s">
        <v>50</v>
      </c>
      <c r="D59" s="46">
        <v>1</v>
      </c>
      <c r="E59" s="25">
        <v>1</v>
      </c>
      <c r="F59" s="74">
        <v>550</v>
      </c>
      <c r="G59" s="69">
        <v>550</v>
      </c>
      <c r="H59" s="69">
        <f>F59</f>
        <v>550</v>
      </c>
      <c r="I59" s="69">
        <f>G59</f>
        <v>550</v>
      </c>
      <c r="J59" s="69">
        <f>I59-H59</f>
        <v>0</v>
      </c>
      <c r="K59" s="57"/>
      <c r="L59" s="9"/>
      <c r="M59" s="9"/>
      <c r="N59" s="9"/>
      <c r="O59" s="9"/>
      <c r="P59" s="9"/>
      <c r="Q59" s="9"/>
      <c r="R59" s="9"/>
      <c r="S59" s="9"/>
    </row>
    <row r="60" spans="1:19" s="4" customFormat="1" ht="18" customHeight="1" x14ac:dyDescent="0.25">
      <c r="A60" s="41" t="s">
        <v>89</v>
      </c>
      <c r="B60" s="44" t="s">
        <v>44</v>
      </c>
      <c r="C60" s="46"/>
      <c r="D60" s="46">
        <v>1</v>
      </c>
      <c r="E60" s="25"/>
      <c r="F60" s="35">
        <f>F61</f>
        <v>45640.252</v>
      </c>
      <c r="G60" s="69"/>
      <c r="H60" s="69"/>
      <c r="I60" s="69"/>
      <c r="J60" s="69"/>
      <c r="K60" s="57"/>
      <c r="L60" s="9"/>
      <c r="M60" s="9"/>
      <c r="N60" s="9"/>
      <c r="O60" s="9"/>
      <c r="P60" s="9"/>
      <c r="Q60" s="9"/>
      <c r="R60" s="9"/>
      <c r="S60" s="9"/>
    </row>
    <row r="61" spans="1:19" s="4" customFormat="1" x14ac:dyDescent="0.25">
      <c r="A61" s="41" t="s">
        <v>90</v>
      </c>
      <c r="B61" s="52" t="s">
        <v>110</v>
      </c>
      <c r="C61" s="46" t="s">
        <v>28</v>
      </c>
      <c r="D61" s="46">
        <v>1</v>
      </c>
      <c r="E61" s="25">
        <v>0</v>
      </c>
      <c r="F61" s="74">
        <v>45640.252</v>
      </c>
      <c r="G61" s="69">
        <v>0</v>
      </c>
      <c r="H61" s="69">
        <f t="shared" si="2"/>
        <v>45640.252</v>
      </c>
      <c r="I61" s="69">
        <v>0</v>
      </c>
      <c r="J61" s="69">
        <f t="shared" si="1"/>
        <v>-45640.252</v>
      </c>
      <c r="K61" s="58"/>
      <c r="L61" s="9" t="s">
        <v>19</v>
      </c>
      <c r="M61" s="9" t="s">
        <v>19</v>
      </c>
      <c r="N61" s="9" t="s">
        <v>19</v>
      </c>
      <c r="O61" s="9" t="s">
        <v>19</v>
      </c>
      <c r="P61" s="9" t="s">
        <v>19</v>
      </c>
      <c r="Q61" s="9" t="s">
        <v>19</v>
      </c>
      <c r="R61" s="9" t="s">
        <v>19</v>
      </c>
      <c r="S61" s="9" t="s">
        <v>19</v>
      </c>
    </row>
    <row r="62" spans="1:19" ht="155.25" customHeight="1" x14ac:dyDescent="0.25"/>
    <row r="63" spans="1:19" x14ac:dyDescent="0.25">
      <c r="B63" s="1"/>
    </row>
    <row r="64" spans="1:19" x14ac:dyDescent="0.25">
      <c r="A64" s="1"/>
      <c r="B64" s="1"/>
      <c r="C64" s="1"/>
      <c r="D64" s="1"/>
      <c r="E64" s="1"/>
      <c r="F64" s="1"/>
    </row>
  </sheetData>
  <mergeCells count="19">
    <mergeCell ref="L14:O14"/>
    <mergeCell ref="P14:Q14"/>
    <mergeCell ref="R14:S14"/>
    <mergeCell ref="K17:K61"/>
    <mergeCell ref="A11:S11"/>
    <mergeCell ref="O1:S1"/>
    <mergeCell ref="A4:S4"/>
    <mergeCell ref="A5:S5"/>
    <mergeCell ref="A6:S6"/>
    <mergeCell ref="A7:S7"/>
    <mergeCell ref="A3:S3"/>
    <mergeCell ref="A8:S8"/>
    <mergeCell ref="A9:S9"/>
    <mergeCell ref="A10:S10"/>
    <mergeCell ref="A13:A14"/>
    <mergeCell ref="B13:S13"/>
    <mergeCell ref="D14:E14"/>
    <mergeCell ref="F14:G14"/>
    <mergeCell ref="H14:K14"/>
  </mergeCells>
  <conditionalFormatting sqref="B25">
    <cfRule type="duplicateValues" dxfId="19" priority="20"/>
  </conditionalFormatting>
  <conditionalFormatting sqref="B30">
    <cfRule type="duplicateValues" dxfId="18" priority="19"/>
  </conditionalFormatting>
  <conditionalFormatting sqref="B31">
    <cfRule type="duplicateValues" dxfId="17" priority="18"/>
  </conditionalFormatting>
  <conditionalFormatting sqref="B32">
    <cfRule type="duplicateValues" dxfId="16" priority="17"/>
  </conditionalFormatting>
  <conditionalFormatting sqref="B33">
    <cfRule type="duplicateValues" dxfId="15" priority="16"/>
  </conditionalFormatting>
  <conditionalFormatting sqref="B34">
    <cfRule type="duplicateValues" dxfId="14" priority="15"/>
  </conditionalFormatting>
  <conditionalFormatting sqref="B35">
    <cfRule type="duplicateValues" dxfId="13" priority="14"/>
  </conditionalFormatting>
  <conditionalFormatting sqref="B36">
    <cfRule type="duplicateValues" dxfId="12" priority="13"/>
  </conditionalFormatting>
  <conditionalFormatting sqref="B37">
    <cfRule type="duplicateValues" dxfId="11" priority="12"/>
  </conditionalFormatting>
  <conditionalFormatting sqref="B38">
    <cfRule type="duplicateValues" dxfId="10" priority="11"/>
  </conditionalFormatting>
  <conditionalFormatting sqref="B39">
    <cfRule type="duplicateValues" dxfId="9" priority="10"/>
  </conditionalFormatting>
  <conditionalFormatting sqref="B40">
    <cfRule type="duplicateValues" dxfId="8" priority="9"/>
  </conditionalFormatting>
  <conditionalFormatting sqref="B41">
    <cfRule type="duplicateValues" dxfId="7" priority="8"/>
  </conditionalFormatting>
  <conditionalFormatting sqref="B42">
    <cfRule type="duplicateValues" dxfId="6" priority="7"/>
  </conditionalFormatting>
  <conditionalFormatting sqref="B43">
    <cfRule type="duplicateValues" dxfId="5" priority="6"/>
  </conditionalFormatting>
  <conditionalFormatting sqref="B44">
    <cfRule type="duplicateValues" dxfId="4" priority="5"/>
  </conditionalFormatting>
  <conditionalFormatting sqref="B45">
    <cfRule type="duplicateValues" dxfId="3" priority="4"/>
  </conditionalFormatting>
  <conditionalFormatting sqref="B46">
    <cfRule type="duplicateValues" dxfId="2" priority="3"/>
  </conditionalFormatting>
  <conditionalFormatting sqref="B48">
    <cfRule type="duplicateValues" dxfId="1" priority="2"/>
  </conditionalFormatting>
  <conditionalFormatting sqref="B49">
    <cfRule type="duplicateValues" dxfId="0" priority="1"/>
  </conditionalFormatting>
  <pageMargins left="0.31496062992125984" right="0.31496062992125984" top="0.39370078740157483" bottom="0.39370078740157483" header="0.11811023622047245" footer="0.19685039370078741"/>
  <pageSetup paperSize="8"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Город</vt:lpstr>
      <vt:lpstr>Город!Заголовки_для_печати</vt:lpstr>
      <vt:lpstr>Город!Область_печати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Yandex.Translate</dc:creator>
  <dc:description>Translated with Yandex.Translate</dc:description>
  <cp:lastModifiedBy>pto4</cp:lastModifiedBy>
  <cp:lastPrinted>2025-05-14T05:01:22Z</cp:lastPrinted>
  <dcterms:created xsi:type="dcterms:W3CDTF">2018-11-26T05:23:32Z</dcterms:created>
  <dcterms:modified xsi:type="dcterms:W3CDTF">2026-01-28T04:59:08Z</dcterms:modified>
</cp:coreProperties>
</file>