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o1\Desktop\"/>
    </mc:Choice>
  </mc:AlternateContent>
  <xr:revisionPtr revIDLastSave="0" documentId="8_{EA90A99A-3500-4697-A81E-F9E2A1AFC7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с" sheetId="2" r:id="rId1"/>
  </sheets>
  <definedNames>
    <definedName name="_xlnm.Print_Area" localSheetId="0">русс!$A$1:$Z$46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2" i="2" l="1"/>
  <c r="M42" i="2"/>
  <c r="K42" i="2"/>
  <c r="I42" i="2"/>
  <c r="I40" i="2"/>
  <c r="J40" i="2" s="1"/>
  <c r="E27" i="2"/>
  <c r="V43" i="2" l="1"/>
  <c r="J43" i="2"/>
  <c r="J42" i="2" s="1"/>
  <c r="M41" i="2" l="1"/>
  <c r="M40" i="2" s="1"/>
  <c r="J41" i="2"/>
  <c r="K41" i="2" s="1"/>
  <c r="K40" i="2" s="1"/>
  <c r="F41" i="2"/>
  <c r="F43" i="2" l="1"/>
  <c r="K18" i="2"/>
  <c r="M18" i="2"/>
  <c r="E19" i="2"/>
  <c r="F19" i="2"/>
  <c r="I19" i="2" l="1"/>
  <c r="I27" i="2" s="1"/>
  <c r="J36" i="2"/>
  <c r="I36" i="2"/>
  <c r="J32" i="2"/>
  <c r="I31" i="2"/>
  <c r="J35" i="2"/>
  <c r="F36" i="2"/>
  <c r="F34" i="2"/>
  <c r="F33" i="2"/>
  <c r="F32" i="2"/>
  <c r="E31" i="2"/>
  <c r="E36" i="2"/>
  <c r="Y28" i="2"/>
  <c r="J23" i="2"/>
  <c r="Y24" i="2"/>
  <c r="Y26" i="2"/>
  <c r="Y20" i="2"/>
  <c r="J16" i="2"/>
  <c r="J19" i="2"/>
  <c r="J27" i="2" s="1"/>
  <c r="J13" i="2" s="1"/>
  <c r="I29" i="2" l="1"/>
  <c r="F31" i="2"/>
  <c r="J14" i="2"/>
  <c r="Y21" i="2" l="1"/>
  <c r="M35" i="2" l="1"/>
  <c r="J34" i="2"/>
  <c r="K34" i="2" s="1"/>
  <c r="J33" i="2"/>
  <c r="J31" i="2"/>
  <c r="K30" i="2"/>
  <c r="E16" i="2"/>
  <c r="I16" i="2"/>
  <c r="K17" i="2"/>
  <c r="K21" i="2"/>
  <c r="I14" i="2" l="1"/>
  <c r="I13" i="2"/>
  <c r="K13" i="2" s="1"/>
  <c r="K31" i="2"/>
  <c r="J29" i="2"/>
  <c r="J12" i="2" s="1"/>
  <c r="K14" i="2"/>
  <c r="M30" i="2"/>
  <c r="K35" i="2"/>
  <c r="M32" i="2"/>
  <c r="K33" i="2"/>
  <c r="M34" i="2"/>
  <c r="F16" i="2"/>
  <c r="M31" i="2"/>
  <c r="M22" i="2"/>
  <c r="K20" i="2"/>
  <c r="K26" i="2"/>
  <c r="M25" i="2"/>
  <c r="M33" i="2"/>
  <c r="M15" i="2"/>
  <c r="K15" i="2"/>
  <c r="M26" i="2"/>
  <c r="K22" i="2"/>
  <c r="M17" i="2"/>
  <c r="M20" i="2"/>
  <c r="I23" i="2"/>
  <c r="I12" i="2" s="1"/>
  <c r="K16" i="2"/>
  <c r="M16" i="2"/>
  <c r="M24" i="2"/>
  <c r="M21" i="2"/>
  <c r="K24" i="2"/>
  <c r="K32" i="2" l="1"/>
  <c r="K25" i="2"/>
  <c r="M23" i="2"/>
  <c r="M37" i="2"/>
  <c r="K37" i="2"/>
  <c r="M28" i="2"/>
  <c r="K28" i="2"/>
  <c r="K23" i="2" l="1"/>
  <c r="K19" i="2"/>
  <c r="M19" i="2"/>
  <c r="M36" i="2"/>
  <c r="M29" i="2"/>
  <c r="K36" i="2"/>
  <c r="M14" i="2"/>
  <c r="K27" i="2"/>
  <c r="M27" i="2"/>
  <c r="K12" i="2" l="1"/>
  <c r="K29" i="2"/>
  <c r="M13" i="2"/>
  <c r="M12" i="2" s="1"/>
</calcChain>
</file>

<file path=xl/sharedStrings.xml><?xml version="1.0" encoding="utf-8"?>
<sst xmlns="http://schemas.openxmlformats.org/spreadsheetml/2006/main" count="488" uniqueCount="113">
  <si>
    <t>1.1.</t>
  </si>
  <si>
    <t>км</t>
  </si>
  <si>
    <t>I</t>
  </si>
  <si>
    <t>1.1.1.</t>
  </si>
  <si>
    <t>Приобретение основных средств:</t>
  </si>
  <si>
    <t>План</t>
  </si>
  <si>
    <t>Факт</t>
  </si>
  <si>
    <t>Aмортизация</t>
  </si>
  <si>
    <t>Оценка повышения качества и надежности предоставляемых регулируемых услуг и эффективности деятельности</t>
  </si>
  <si>
    <t>Форма 21</t>
  </si>
  <si>
    <t>ед.</t>
  </si>
  <si>
    <t>1.1.2.</t>
  </si>
  <si>
    <t>1.1.3.</t>
  </si>
  <si>
    <t>_</t>
  </si>
  <si>
    <t>Экономия по итогам конкурса</t>
  </si>
  <si>
    <t>Недополучение доходов, в связи со снижением объемов оказываемых услуг по подаче питьевой воды, по причинам независящим от СЕМ.</t>
  </si>
  <si>
    <t>II</t>
  </si>
  <si>
    <t>1.1.3.1.</t>
  </si>
  <si>
    <t>1.1.3.2.</t>
  </si>
  <si>
    <t>1.1.3.3.</t>
  </si>
  <si>
    <t>1.2.2.</t>
  </si>
  <si>
    <t>1.2.3.</t>
  </si>
  <si>
    <t>1.2.4.</t>
  </si>
  <si>
    <t>1.2.4.1.</t>
  </si>
  <si>
    <t>2.1.</t>
  </si>
  <si>
    <t>2.2.</t>
  </si>
  <si>
    <t>2.3.</t>
  </si>
  <si>
    <t>2.4.</t>
  </si>
  <si>
    <t>2.4.1.</t>
  </si>
  <si>
    <t>1.2.</t>
  </si>
  <si>
    <t>Капитальный ремонт сетей холодного водоснабжения от ЦТП-313 по ул. Рабочая до жилого дома по ул. Целинная, 80 (31 микрорайон)</t>
  </si>
  <si>
    <t>1.1.2.1.</t>
  </si>
  <si>
    <t>1.1.2.2.</t>
  </si>
  <si>
    <t>Капитальный ремонт сетей холодного водоснабжения от ЦТП-311 по частному сектору от ул. Достык до ул. Интернациональная</t>
  </si>
  <si>
    <t>Оборудование: приборы учета воды (счетчик воды СТВХ-32 ДГ, класс С с радиомодемом для передачи показаний (холодная вода) - 60 ед., счетчик воды СТВХ-32 ДГ, с радиомодемом для передачи показаний (горячая вода) - 60 ед.)</t>
  </si>
  <si>
    <t>Электрооборудование: насосная станция повышения давления с частотным регулированием по каскадному режиму  2MR-633 VSC 90-3 (Q=85m3/h, H=65m, на базе 2-х насосов VSC90-3)</t>
  </si>
  <si>
    <t>1.2.1.</t>
  </si>
  <si>
    <t>Недополучение доходов, в связи со снижением объемов оказываемых услуг по подаче технической воды, по причинам независящим от СЕМ.</t>
  </si>
  <si>
    <t>Cпецтехника: фронтальный погрузчик на колесном ходу (объем ковша 3,0 м3, тип двигателя дизельный, 6 цилиндров, номинальная мощность двигателя, л.с. (кВт) 220 (161,81), объем двигателя 9.7 л., трансмиссия количество передач 2+1, ходовая часть формула колес 4х4, размер задних и передних колес 23,5-25, габаритные размеры (ДхШхВ), 7750х2990х3200 мм., масса 22500 кг)</t>
  </si>
  <si>
    <t>2.2.1.</t>
  </si>
  <si>
    <t>2.2.2.</t>
  </si>
  <si>
    <t>2.2.3.</t>
  </si>
  <si>
    <t>Капитальный ремонт канализационной сети жилого дома № 72 по ул. Абая (8 микрорайон)</t>
  </si>
  <si>
    <t>Капитальный ремонт канализационной сети жилого дома по ул. Энергетиктер, 103А (19 микрорайон)</t>
  </si>
  <si>
    <t>Капитальный ремонт канализационной сети в районе жилого дома №184 по ул. Е.Беркимбаева (22 микрорайон)</t>
  </si>
  <si>
    <t>Спецтехника: экскаватор на гусеничном ходу (6-цилиндровый двигатель мощностью 242 л.с. (180 кВт) при 1 900 об/мин. максимальная глубина копания - 7330 мм; рабочий вес: 30200 кг; объем ковша: 1,27 м3; длина стрелы: 6,25м; длина рукояти: 3.05м макс скорость движения вперед% 6.1 км/ч; габариты: транспортная длина 10740 мм; транспортная ширина 3200 мм; транспортная высота 3360 мм)</t>
  </si>
  <si>
    <t>Передвижная коммунальная машина на шасси КАМАЗ</t>
  </si>
  <si>
    <t>2.1</t>
  </si>
  <si>
    <t>III</t>
  </si>
  <si>
    <t>3.1</t>
  </si>
  <si>
    <t>2</t>
  </si>
  <si>
    <t>-</t>
  </si>
  <si>
    <t>инвестициялық бағдарламаның (жобаның) орындалуы туралы ақпараты</t>
  </si>
  <si>
    <t>Екібастұз қаласы әкімдігінің тұрғын үй-коммуналдық шаруашылығы, жолаушылар көлігі және автомобиль жолдары бөлімінің "Горводоканал" мемлекеттік коммуналдық кәсіпорны</t>
  </si>
  <si>
    <t>( субъект атауы)</t>
  </si>
  <si>
    <t xml:space="preserve">Табиғи монополия субъектісінің 2024 жылғы </t>
  </si>
  <si>
    <t>Реттеліп көрсетілетін қызметтерді (тауарларды,жұмыстарды)ұсынудың жоспарлары мен нақты көлемі туралы ақпарат</t>
  </si>
  <si>
    <t>Инвестициялық бағдарламаның (жобалардың) сомасы, мың теңге</t>
  </si>
  <si>
    <t>Реттеліп көрсетілетін қызметтердің (тауарлардың,жұмыстардың) атауы және қызмет көрсетілетін аумақ</t>
  </si>
  <si>
    <t>Іс-шаралардың атауы</t>
  </si>
  <si>
    <t>Өлшем бірлігі</t>
  </si>
  <si>
    <t>Табиғи көрсеткіштердегі саны</t>
  </si>
  <si>
    <t>Инвестициялық бағдарлама (жоба)шеңберінде қызмет көрсету кезеңі</t>
  </si>
  <si>
    <t>жоспар</t>
  </si>
  <si>
    <t>факт</t>
  </si>
  <si>
    <t>№ 
р/с</t>
  </si>
  <si>
    <t>Пайда мен шығын туралы есеп*</t>
  </si>
  <si>
    <t>Ауытқу</t>
  </si>
  <si>
    <t>Жоспар</t>
  </si>
  <si>
    <t>Ауытқу себептері</t>
  </si>
  <si>
    <t>Инвестициялық бағдарламаны (жобаны) қаржыландырудың нақты шарттары мен мөлшері туралы ақпарат, мың теңге</t>
  </si>
  <si>
    <t>меншікті қаражат</t>
  </si>
  <si>
    <t>Пайда</t>
  </si>
  <si>
    <t>Қарыз қаражаты</t>
  </si>
  <si>
    <t>Бюджет қаражаты</t>
  </si>
  <si>
    <t>Инвестициялық бағдарламаны (жобаны) орындаудың нақты көрсеткіштерін инвестициялық бағдарламада (жобада)бекітілген көрсеткіштермен салыстыру туралы ақпарат**</t>
  </si>
  <si>
    <t>Бекітілген бағдарламаға байланысты шикізат, материалдар, отын және энергия шығынын заттай түрде азайту</t>
  </si>
  <si>
    <t>өткен жылдың фактісі</t>
  </si>
  <si>
    <t>ағымдағы жылдың фактісі</t>
  </si>
  <si>
    <t>Бекітілген инвестициялық бағдарламаға байланысты іске асыру жылдары бойынша негізгі (активтердің) қорлардың (физикалық) тозуын  төмендету,%</t>
  </si>
  <si>
    <t xml:space="preserve">Бекітілген инвестициялық бағдарламаға байланысты іске асыру жылдары бойынша шығындарды азайту, % </t>
  </si>
  <si>
    <t>Бекітілген инвестициялық бағдарламаға байланысты іске асыру жылдары бойынша апаттылықты төмендету</t>
  </si>
  <si>
    <t>Бекітілген инвестициялық бағдарламаның көрсеткіштерінен қол жеткізілген нақты көрсеткіштердің ауытқу себептерін түсіндіру</t>
  </si>
  <si>
    <t>1. Екібастұз қаласының тарату желілері бойынша су беру және сарқынды суларды бұру</t>
  </si>
  <si>
    <t>2.Екібастұз қаласының бау-бақша қоғамдарына тарату желілері бойынша техникалық су беру</t>
  </si>
  <si>
    <t>3.Солнечный к. жылу энергиясымен жабдықтау</t>
  </si>
  <si>
    <t xml:space="preserve"> 2024 жылға БАРЛЫҒЫ, оның ішінде:</t>
  </si>
  <si>
    <t xml:space="preserve">Сумен жабдықтау </t>
  </si>
  <si>
    <t>2024 жылға БАРЛЫҒЫ:</t>
  </si>
  <si>
    <t>2023 жыл</t>
  </si>
  <si>
    <t>Су бұру</t>
  </si>
  <si>
    <t xml:space="preserve"> Екібастұз қ. Е.Көшербаев көшесіндегі диаметрі 630 мм су құбырын Пішембаев көшесінен М. Әуезов көшесіне дейін қайта жаңарту</t>
  </si>
  <si>
    <t>Орамішілік желілерді күрделі жөндеу:</t>
  </si>
  <si>
    <t>Павлодар облысы, Екібастұз қаласы №2 ТСИ (тазарту су құбыры имараттары) II көтеру сорғы станциясының электрмен жабдықтау жүйесін қайта жаңарту (электр жабдықтарын сатып алу: МТҚ блогы (металл құрастырмасы, ИОС-35-2000 35кв тірек изоляторы, кернеу трансформаторы қысқыштарының шкафы (ШЗН), Ток трансформаторы қысқыштарының шкафы (ШЗТ-Т), ШУЭ электр энергиясын есептеу шкафы, ЗРУ-6 кв, ОПУ-мен біріктірілген)</t>
  </si>
  <si>
    <t>жұмыс</t>
  </si>
  <si>
    <t>бірл.</t>
  </si>
  <si>
    <t>Екібастұз қ. II көтеру ТСИ (тазарту су құбыры имараттары) аумағындағы реагенттік шаруашылық ғимаратын қайта жаңарту</t>
  </si>
  <si>
    <t>II көтергіш сұлы аумағындағы реагенттік шаруашылық ғимаратын қайцта жаңарту.Түзету</t>
  </si>
  <si>
    <t>Негізгі құралдарды сатып алу:</t>
  </si>
  <si>
    <t>Әуезов көшесі бойынша диаметрі Ду 300-500 мм кәріз коллекторын қайта жаңарту</t>
  </si>
  <si>
    <t>Негізгі құралдар құнының өсуіне алып келетін орамішілік желілерді күрделі жөндеу:</t>
  </si>
  <si>
    <t>Екібастұз қаласы, Павлодар облысы, КТИ торларының машина залы үй-жайларының желдету жүйесін күрделі жөндеу (кәріздік тазарту имараттары)</t>
  </si>
  <si>
    <t>ТМС тәуелсіз себептер бойынша ауыз су беру бойынша көрсетілетін қызметтер көлемінің төмендеуіне байланысты табыстардың болмауы.</t>
  </si>
  <si>
    <t>ТМС тәуелсіз себептер бойынша техникалық су беру бойынша көрсетілетін қызметтер көлемінің төмендеуіне байланысты кірістердің болмауы.</t>
  </si>
  <si>
    <t>Конкурс қорытындысы бойынша үнемдеу</t>
  </si>
  <si>
    <t>ТМС тәуелсіз себептер бойынша сарқынды суларды бұру бойынша көрсетілетін қызметтер көлемінің төмендеуіне байланысты кірістердің болмауы.</t>
  </si>
  <si>
    <t>Бекіту-реттеу арматурасын НС-1 Ду 50 мм-ге ауыстыру, бұл негізгі құралдар құнының өсуіне әкеледі</t>
  </si>
  <si>
    <t xml:space="preserve"> бекіту-реттеу арматурасы ф 100 мм- 1 д., релені РЭРУ - 2 д.</t>
  </si>
  <si>
    <t xml:space="preserve"> бекіту-реттеу арматурасы ф 50 мм- 2 д.</t>
  </si>
  <si>
    <t>Негізгі құралдар құнының ұлғаюына әкеп соғатын  Зеленый 3 өткелі бойынша тұрғын үйді жылумен жабдықтау желілерін күрделі жөндеу</t>
  </si>
  <si>
    <t>құбыр ст. ф 76*5-0,162  т., оттегі- 2,7м3, электродтар -1,54 кг, пропан- 1,004 кг</t>
  </si>
  <si>
    <t>құбыр ст. ф 76*3-0,16  т., оттегі- 2,312м3, электродтар -1,54 кг, пропан- 0,857 кг</t>
  </si>
  <si>
    <t>ТМС тәуелсіз себептер бойынша ауыз су және техникалық су беру бойынша көрсетілетін қызметтер көлемінің төмендеуіне байланысты табыстардың болмауы.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</si>
</sst>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.000"/>
    <numFmt numFmtId="166" formatCode="#,##0.000"/>
    <numFmt numFmtId="167" formatCode="_-* #,##0.000\ _₽_-;\-* #,##0.000\ _₽_-;_-* &quot;-&quot;??\ _₽_-;_-@_-"/>
    <numFmt numFmtId="168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/>
    <xf numFmtId="0" fontId="3" fillId="0" borderId="0" xfId="0" applyFont="1" applyFill="1" applyAlignment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/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8" fillId="0" borderId="0" xfId="0" applyFont="1" applyFill="1" applyBorder="1"/>
    <xf numFmtId="0" fontId="5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vertical="top"/>
    </xf>
    <xf numFmtId="166" fontId="3" fillId="0" borderId="1" xfId="0" applyNumberFormat="1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66" fontId="1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/>
    </xf>
    <xf numFmtId="166" fontId="3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166" fontId="3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167" fontId="1" fillId="2" borderId="1" xfId="1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top" wrapText="1"/>
    </xf>
    <xf numFmtId="0" fontId="5" fillId="0" borderId="5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center" vertical="top"/>
    </xf>
    <xf numFmtId="0" fontId="14" fillId="0" borderId="1" xfId="0" applyNumberFormat="1" applyFont="1" applyFill="1" applyBorder="1" applyAlignment="1">
      <alignment horizontal="center" vertical="top" wrapText="1"/>
    </xf>
    <xf numFmtId="165" fontId="15" fillId="0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5" fillId="0" borderId="1" xfId="0" applyFont="1" applyFill="1" applyBorder="1" applyAlignment="1">
      <alignment vertical="center" wrapText="1"/>
    </xf>
    <xf numFmtId="168" fontId="1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68" fontId="3" fillId="0" borderId="1" xfId="0" applyNumberFormat="1" applyFont="1" applyFill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center" textRotation="90" wrapText="1"/>
    </xf>
    <xf numFmtId="49" fontId="5" fillId="0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/>
    <xf numFmtId="0" fontId="1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textRotation="90"/>
    </xf>
    <xf numFmtId="166" fontId="3" fillId="0" borderId="1" xfId="0" applyNumberFormat="1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center" textRotation="90" wrapText="1"/>
    </xf>
    <xf numFmtId="0" fontId="5" fillId="0" borderId="8" xfId="0" applyNumberFormat="1" applyFont="1" applyFill="1" applyBorder="1" applyAlignment="1">
      <alignment horizontal="center" vertical="center" textRotation="90" wrapText="1"/>
    </xf>
    <xf numFmtId="0" fontId="5" fillId="0" borderId="9" xfId="0" applyNumberFormat="1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tabSelected="1" view="pageBreakPreview" zoomScale="70" zoomScaleNormal="70" zoomScaleSheetLayoutView="70" zoomScalePageLayoutView="60" workbookViewId="0">
      <selection activeCell="L36" sqref="L36"/>
    </sheetView>
  </sheetViews>
  <sheetFormatPr defaultRowHeight="15.75" x14ac:dyDescent="0.25"/>
  <cols>
    <col min="1" max="1" width="11" style="7" customWidth="1"/>
    <col min="2" max="2" width="25.85546875" style="7" customWidth="1"/>
    <col min="3" max="3" width="55.85546875" style="7" customWidth="1"/>
    <col min="4" max="4" width="12.7109375" style="7" customWidth="1"/>
    <col min="5" max="5" width="13" style="7" customWidth="1"/>
    <col min="6" max="6" width="12.7109375" style="7" customWidth="1"/>
    <col min="7" max="7" width="18.85546875" style="7" customWidth="1"/>
    <col min="8" max="8" width="12.7109375" style="7" customWidth="1"/>
    <col min="9" max="9" width="16.85546875" style="7" customWidth="1"/>
    <col min="10" max="10" width="14" style="7" customWidth="1"/>
    <col min="11" max="11" width="16" style="7" customWidth="1"/>
    <col min="12" max="12" width="24" style="7" customWidth="1"/>
    <col min="13" max="13" width="15.140625" style="7" customWidth="1"/>
    <col min="14" max="14" width="11.85546875" style="7" customWidth="1"/>
    <col min="15" max="15" width="11.28515625" style="7" customWidth="1"/>
    <col min="16" max="16" width="12.85546875" style="7" customWidth="1"/>
    <col min="17" max="17" width="19.28515625" style="7" customWidth="1"/>
    <col min="18" max="18" width="16.7109375" style="7" customWidth="1"/>
    <col min="19" max="19" width="9.140625" style="7" customWidth="1"/>
    <col min="20" max="20" width="11.5703125" style="7" customWidth="1"/>
    <col min="21" max="22" width="9.140625" style="7" customWidth="1"/>
    <col min="23" max="23" width="11.28515625" style="7" customWidth="1"/>
    <col min="24" max="24" width="10.85546875" style="7" customWidth="1"/>
    <col min="25" max="25" width="24.140625" style="7" customWidth="1"/>
    <col min="26" max="26" width="17.42578125" style="7" hidden="1" customWidth="1"/>
    <col min="27" max="27" width="12.7109375" style="7" customWidth="1"/>
    <col min="28" max="16384" width="9.140625" style="7"/>
  </cols>
  <sheetData>
    <row r="1" spans="1:26" x14ac:dyDescent="0.25">
      <c r="A1" s="2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3" t="s">
        <v>9</v>
      </c>
      <c r="Y1" s="93"/>
      <c r="Z1" s="93"/>
    </row>
    <row r="2" spans="1:26" ht="15.75" customHeight="1" x14ac:dyDescent="0.25">
      <c r="A2" s="95" t="s">
        <v>55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80"/>
      <c r="Z2" s="3"/>
    </row>
    <row r="3" spans="1:26" ht="34.5" customHeight="1" x14ac:dyDescent="0.25">
      <c r="A3" s="95" t="s">
        <v>52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80"/>
      <c r="Z3" s="4"/>
    </row>
    <row r="4" spans="1:26" ht="15.75" customHeight="1" x14ac:dyDescent="0.25">
      <c r="A4" s="96" t="s">
        <v>53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4"/>
    </row>
    <row r="5" spans="1:26" x14ac:dyDescent="0.25">
      <c r="A5" s="97" t="s">
        <v>54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80"/>
      <c r="Z5" s="8"/>
    </row>
    <row r="6" spans="1:26" ht="15" customHeight="1" x14ac:dyDescent="0.25"/>
    <row r="7" spans="1:26" hidden="1" x14ac:dyDescent="0.25"/>
    <row r="8" spans="1:26" ht="53.25" customHeight="1" x14ac:dyDescent="0.25">
      <c r="A8" s="84" t="s">
        <v>65</v>
      </c>
      <c r="B8" s="87" t="s">
        <v>56</v>
      </c>
      <c r="C8" s="88"/>
      <c r="D8" s="88"/>
      <c r="E8" s="88"/>
      <c r="F8" s="88"/>
      <c r="G8" s="89"/>
      <c r="H8" s="90" t="s">
        <v>66</v>
      </c>
      <c r="I8" s="87" t="s">
        <v>57</v>
      </c>
      <c r="J8" s="88"/>
      <c r="K8" s="88"/>
      <c r="L8" s="89"/>
      <c r="M8" s="84" t="s">
        <v>70</v>
      </c>
      <c r="N8" s="84"/>
      <c r="O8" s="84"/>
      <c r="P8" s="84"/>
      <c r="Q8" s="84" t="s">
        <v>75</v>
      </c>
      <c r="R8" s="84"/>
      <c r="S8" s="84"/>
      <c r="T8" s="84"/>
      <c r="U8" s="84"/>
      <c r="V8" s="84"/>
      <c r="W8" s="84"/>
      <c r="X8" s="84"/>
      <c r="Y8" s="84" t="s">
        <v>82</v>
      </c>
      <c r="Z8" s="84" t="s">
        <v>8</v>
      </c>
    </row>
    <row r="9" spans="1:26" ht="162.75" customHeight="1" x14ac:dyDescent="0.25">
      <c r="A9" s="94"/>
      <c r="B9" s="90" t="s">
        <v>58</v>
      </c>
      <c r="C9" s="90" t="s">
        <v>59</v>
      </c>
      <c r="D9" s="90" t="s">
        <v>60</v>
      </c>
      <c r="E9" s="85" t="s">
        <v>61</v>
      </c>
      <c r="F9" s="86"/>
      <c r="G9" s="90" t="s">
        <v>62</v>
      </c>
      <c r="H9" s="91"/>
      <c r="I9" s="90" t="s">
        <v>68</v>
      </c>
      <c r="J9" s="90" t="s">
        <v>6</v>
      </c>
      <c r="K9" s="90" t="s">
        <v>67</v>
      </c>
      <c r="L9" s="90" t="s">
        <v>69</v>
      </c>
      <c r="M9" s="84" t="s">
        <v>71</v>
      </c>
      <c r="N9" s="94"/>
      <c r="O9" s="84" t="s">
        <v>73</v>
      </c>
      <c r="P9" s="84" t="s">
        <v>74</v>
      </c>
      <c r="Q9" s="84" t="s">
        <v>76</v>
      </c>
      <c r="R9" s="84"/>
      <c r="S9" s="84" t="s">
        <v>79</v>
      </c>
      <c r="T9" s="84"/>
      <c r="U9" s="84" t="s">
        <v>80</v>
      </c>
      <c r="V9" s="84"/>
      <c r="W9" s="84" t="s">
        <v>81</v>
      </c>
      <c r="X9" s="84"/>
      <c r="Y9" s="84"/>
      <c r="Z9" s="84"/>
    </row>
    <row r="10" spans="1:26" ht="74.25" customHeight="1" x14ac:dyDescent="0.25">
      <c r="A10" s="94"/>
      <c r="B10" s="92"/>
      <c r="C10" s="92"/>
      <c r="D10" s="92"/>
      <c r="E10" s="81" t="s">
        <v>63</v>
      </c>
      <c r="F10" s="81" t="s">
        <v>64</v>
      </c>
      <c r="G10" s="92"/>
      <c r="H10" s="92"/>
      <c r="I10" s="92"/>
      <c r="J10" s="92"/>
      <c r="K10" s="92"/>
      <c r="L10" s="92"/>
      <c r="M10" s="82" t="s">
        <v>7</v>
      </c>
      <c r="N10" s="82" t="s">
        <v>72</v>
      </c>
      <c r="O10" s="84"/>
      <c r="P10" s="84"/>
      <c r="Q10" s="82" t="s">
        <v>77</v>
      </c>
      <c r="R10" s="82" t="s">
        <v>78</v>
      </c>
      <c r="S10" s="82" t="s">
        <v>77</v>
      </c>
      <c r="T10" s="82" t="s">
        <v>78</v>
      </c>
      <c r="U10" s="82" t="s">
        <v>5</v>
      </c>
      <c r="V10" s="82" t="s">
        <v>6</v>
      </c>
      <c r="W10" s="82" t="s">
        <v>77</v>
      </c>
      <c r="X10" s="82" t="s">
        <v>78</v>
      </c>
      <c r="Y10" s="84"/>
      <c r="Z10" s="84"/>
    </row>
    <row r="11" spans="1:26" s="10" customFormat="1" x14ac:dyDescent="0.25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  <c r="M11" s="9">
        <v>13</v>
      </c>
      <c r="N11" s="9">
        <v>14</v>
      </c>
      <c r="O11" s="9">
        <v>15</v>
      </c>
      <c r="P11" s="9">
        <v>16</v>
      </c>
      <c r="Q11" s="9">
        <v>17</v>
      </c>
      <c r="R11" s="9">
        <v>18</v>
      </c>
      <c r="S11" s="9">
        <v>19</v>
      </c>
      <c r="T11" s="9">
        <v>20</v>
      </c>
      <c r="U11" s="9">
        <v>21</v>
      </c>
      <c r="V11" s="9">
        <v>22</v>
      </c>
      <c r="W11" s="9">
        <v>23</v>
      </c>
      <c r="X11" s="9">
        <v>24</v>
      </c>
      <c r="Y11" s="9">
        <v>25</v>
      </c>
      <c r="Z11" s="9">
        <v>26</v>
      </c>
    </row>
    <row r="12" spans="1:26" s="20" customFormat="1" ht="21" customHeight="1" x14ac:dyDescent="0.25">
      <c r="A12" s="21" t="s">
        <v>2</v>
      </c>
      <c r="B12" s="99" t="s">
        <v>86</v>
      </c>
      <c r="C12" s="100"/>
      <c r="D12" s="11"/>
      <c r="E12" s="11"/>
      <c r="F12" s="11"/>
      <c r="G12" s="101" t="s">
        <v>89</v>
      </c>
      <c r="H12" s="102">
        <v>1322.4849999999999</v>
      </c>
      <c r="I12" s="23">
        <f>I13+I29</f>
        <v>943372.33400000003</v>
      </c>
      <c r="J12" s="23">
        <f>J13+J29</f>
        <v>291177.76899999997</v>
      </c>
      <c r="K12" s="23">
        <f>J12-I12</f>
        <v>-652194.56500000006</v>
      </c>
      <c r="L12" s="25" t="s">
        <v>13</v>
      </c>
      <c r="M12" s="23">
        <f>M13+M29</f>
        <v>291177.76899999997</v>
      </c>
      <c r="N12" s="23" t="s">
        <v>13</v>
      </c>
      <c r="O12" s="23" t="s">
        <v>13</v>
      </c>
      <c r="P12" s="23" t="s">
        <v>13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s="13" customFormat="1" ht="23.25" customHeight="1" x14ac:dyDescent="0.25">
      <c r="A13" s="21">
        <v>1</v>
      </c>
      <c r="B13" s="31"/>
      <c r="C13" s="65" t="s">
        <v>87</v>
      </c>
      <c r="D13" s="12"/>
      <c r="E13" s="25"/>
      <c r="F13" s="12"/>
      <c r="G13" s="101"/>
      <c r="H13" s="102"/>
      <c r="I13" s="23">
        <f>I15+I16+I24+I25+I26+I27</f>
        <v>692166.11499999999</v>
      </c>
      <c r="J13" s="23">
        <f>J25+J26+J27</f>
        <v>166003.883</v>
      </c>
      <c r="K13" s="23">
        <f>J13-I13</f>
        <v>-526162.23199999996</v>
      </c>
      <c r="L13" s="25" t="s">
        <v>13</v>
      </c>
      <c r="M13" s="36">
        <f t="shared" ref="M13:M18" si="0">J13</f>
        <v>166003.883</v>
      </c>
      <c r="N13" s="23" t="s">
        <v>13</v>
      </c>
      <c r="O13" s="23" t="s">
        <v>13</v>
      </c>
      <c r="P13" s="23" t="s">
        <v>13</v>
      </c>
      <c r="Q13" s="25" t="s">
        <v>13</v>
      </c>
      <c r="R13" s="25" t="s">
        <v>13</v>
      </c>
      <c r="S13" s="56">
        <v>59.4</v>
      </c>
      <c r="T13" s="56">
        <v>58.2</v>
      </c>
      <c r="U13" s="56" t="s">
        <v>13</v>
      </c>
      <c r="V13" s="56" t="s">
        <v>13</v>
      </c>
      <c r="W13" s="12" t="s">
        <v>13</v>
      </c>
      <c r="X13" s="12" t="s">
        <v>13</v>
      </c>
      <c r="Y13" s="12" t="s">
        <v>13</v>
      </c>
      <c r="Z13" s="12" t="s">
        <v>13</v>
      </c>
    </row>
    <row r="14" spans="1:26" s="15" customFormat="1" ht="22.5" hidden="1" customHeight="1" x14ac:dyDescent="0.25">
      <c r="A14" s="21" t="s">
        <v>0</v>
      </c>
      <c r="B14" s="63"/>
      <c r="C14" s="63"/>
      <c r="D14" s="14"/>
      <c r="E14" s="52"/>
      <c r="F14" s="39"/>
      <c r="G14" s="101"/>
      <c r="H14" s="102"/>
      <c r="I14" s="23">
        <f>I15+I16+I19</f>
        <v>460240.33299999998</v>
      </c>
      <c r="J14" s="23">
        <f>J15+J16+J19</f>
        <v>49365</v>
      </c>
      <c r="K14" s="23">
        <f>J14-I14</f>
        <v>-410875.33299999998</v>
      </c>
      <c r="L14" s="25" t="s">
        <v>13</v>
      </c>
      <c r="M14" s="36">
        <f t="shared" si="0"/>
        <v>49365</v>
      </c>
      <c r="N14" s="23" t="s">
        <v>13</v>
      </c>
      <c r="O14" s="23" t="s">
        <v>13</v>
      </c>
      <c r="P14" s="23" t="s">
        <v>13</v>
      </c>
      <c r="Q14" s="25" t="s">
        <v>13</v>
      </c>
      <c r="R14" s="25" t="s">
        <v>13</v>
      </c>
      <c r="S14" s="25" t="s">
        <v>13</v>
      </c>
      <c r="T14" s="25" t="s">
        <v>13</v>
      </c>
      <c r="U14" s="59">
        <v>19.02</v>
      </c>
      <c r="V14" s="59">
        <v>19.02</v>
      </c>
      <c r="W14" s="25" t="s">
        <v>13</v>
      </c>
      <c r="X14" s="25" t="s">
        <v>13</v>
      </c>
      <c r="Y14" s="25" t="s">
        <v>13</v>
      </c>
      <c r="Z14" s="25" t="s">
        <v>13</v>
      </c>
    </row>
    <row r="15" spans="1:26" ht="72.75" customHeight="1" x14ac:dyDescent="0.25">
      <c r="A15" s="44" t="s">
        <v>3</v>
      </c>
      <c r="B15" s="106" t="s">
        <v>83</v>
      </c>
      <c r="C15" s="37" t="s">
        <v>91</v>
      </c>
      <c r="D15" s="5" t="s">
        <v>1</v>
      </c>
      <c r="E15" s="45">
        <v>1.1000000000000001</v>
      </c>
      <c r="F15" s="29">
        <v>0</v>
      </c>
      <c r="G15" s="101"/>
      <c r="H15" s="102"/>
      <c r="I15" s="60">
        <v>204753.86300000001</v>
      </c>
      <c r="J15" s="30">
        <v>0</v>
      </c>
      <c r="K15" s="22">
        <f t="shared" ref="K15:K28" si="1">J15-I15</f>
        <v>-204753.86300000001</v>
      </c>
      <c r="L15" s="103" t="s">
        <v>102</v>
      </c>
      <c r="M15" s="35">
        <f t="shared" si="0"/>
        <v>0</v>
      </c>
      <c r="N15" s="23" t="s">
        <v>13</v>
      </c>
      <c r="O15" s="23" t="s">
        <v>13</v>
      </c>
      <c r="P15" s="23" t="s">
        <v>13</v>
      </c>
      <c r="Q15" s="25" t="s">
        <v>13</v>
      </c>
      <c r="R15" s="25" t="s">
        <v>13</v>
      </c>
      <c r="S15" s="25" t="s">
        <v>13</v>
      </c>
      <c r="T15" s="25" t="s">
        <v>13</v>
      </c>
      <c r="U15" s="25" t="s">
        <v>13</v>
      </c>
      <c r="V15" s="25" t="s">
        <v>13</v>
      </c>
      <c r="W15" s="25" t="s">
        <v>13</v>
      </c>
      <c r="X15" s="25" t="s">
        <v>13</v>
      </c>
      <c r="Y15" s="103" t="s">
        <v>102</v>
      </c>
      <c r="Z15" s="25" t="s">
        <v>13</v>
      </c>
    </row>
    <row r="16" spans="1:26" ht="43.5" customHeight="1" x14ac:dyDescent="0.25">
      <c r="A16" s="44" t="s">
        <v>11</v>
      </c>
      <c r="B16" s="107"/>
      <c r="C16" s="37" t="s">
        <v>92</v>
      </c>
      <c r="D16" s="5" t="s">
        <v>1</v>
      </c>
      <c r="E16" s="28">
        <f>SUM(E17:E18)</f>
        <v>1.89</v>
      </c>
      <c r="F16" s="28">
        <f>SUM(F17:F18)</f>
        <v>0</v>
      </c>
      <c r="G16" s="101"/>
      <c r="H16" s="102"/>
      <c r="I16" s="28">
        <f>SUM(I17:I18)</f>
        <v>176423.90400000001</v>
      </c>
      <c r="J16" s="28">
        <f>J17+J18</f>
        <v>0</v>
      </c>
      <c r="K16" s="22">
        <f t="shared" si="1"/>
        <v>-176423.90400000001</v>
      </c>
      <c r="L16" s="104"/>
      <c r="M16" s="35">
        <f t="shared" si="0"/>
        <v>0</v>
      </c>
      <c r="N16" s="23" t="s">
        <v>13</v>
      </c>
      <c r="O16" s="23" t="s">
        <v>13</v>
      </c>
      <c r="P16" s="23" t="s">
        <v>13</v>
      </c>
      <c r="Q16" s="25" t="s">
        <v>13</v>
      </c>
      <c r="R16" s="25" t="s">
        <v>13</v>
      </c>
      <c r="S16" s="25" t="s">
        <v>13</v>
      </c>
      <c r="T16" s="25" t="s">
        <v>13</v>
      </c>
      <c r="U16" s="25" t="s">
        <v>13</v>
      </c>
      <c r="V16" s="25" t="s">
        <v>13</v>
      </c>
      <c r="W16" s="25" t="s">
        <v>13</v>
      </c>
      <c r="X16" s="25" t="s">
        <v>13</v>
      </c>
      <c r="Y16" s="104"/>
      <c r="Z16" s="25" t="s">
        <v>13</v>
      </c>
    </row>
    <row r="17" spans="1:26" ht="35.25" hidden="1" customHeight="1" x14ac:dyDescent="0.25">
      <c r="A17" s="44" t="s">
        <v>31</v>
      </c>
      <c r="B17" s="107"/>
      <c r="C17" s="43" t="s">
        <v>30</v>
      </c>
      <c r="D17" s="5" t="s">
        <v>1</v>
      </c>
      <c r="E17" s="46">
        <v>0.72</v>
      </c>
      <c r="F17" s="32">
        <v>0</v>
      </c>
      <c r="G17" s="101"/>
      <c r="H17" s="102"/>
      <c r="I17" s="45">
        <v>115940.641</v>
      </c>
      <c r="J17" s="28">
        <v>0</v>
      </c>
      <c r="K17" s="22">
        <f t="shared" si="1"/>
        <v>-115940.641</v>
      </c>
      <c r="L17" s="104"/>
      <c r="M17" s="35">
        <f t="shared" si="0"/>
        <v>0</v>
      </c>
      <c r="N17" s="23" t="s">
        <v>13</v>
      </c>
      <c r="O17" s="23" t="s">
        <v>13</v>
      </c>
      <c r="P17" s="23" t="s">
        <v>13</v>
      </c>
      <c r="Q17" s="25" t="s">
        <v>13</v>
      </c>
      <c r="R17" s="25" t="s">
        <v>13</v>
      </c>
      <c r="S17" s="25" t="s">
        <v>13</v>
      </c>
      <c r="T17" s="25" t="s">
        <v>13</v>
      </c>
      <c r="U17" s="25" t="s">
        <v>13</v>
      </c>
      <c r="V17" s="25" t="s">
        <v>13</v>
      </c>
      <c r="W17" s="25" t="s">
        <v>13</v>
      </c>
      <c r="X17" s="25" t="s">
        <v>13</v>
      </c>
      <c r="Y17" s="104"/>
      <c r="Z17" s="25" t="s">
        <v>13</v>
      </c>
    </row>
    <row r="18" spans="1:26" ht="18.75" hidden="1" customHeight="1" x14ac:dyDescent="0.25">
      <c r="A18" s="44" t="s">
        <v>32</v>
      </c>
      <c r="B18" s="107"/>
      <c r="C18" s="43" t="s">
        <v>33</v>
      </c>
      <c r="D18" s="5" t="s">
        <v>1</v>
      </c>
      <c r="E18" s="46">
        <v>1.17</v>
      </c>
      <c r="F18" s="28">
        <v>0</v>
      </c>
      <c r="G18" s="101"/>
      <c r="H18" s="102"/>
      <c r="I18" s="45">
        <v>60483.262999999999</v>
      </c>
      <c r="J18" s="28">
        <v>0</v>
      </c>
      <c r="K18" s="22">
        <f t="shared" si="1"/>
        <v>-60483.262999999999</v>
      </c>
      <c r="L18" s="104"/>
      <c r="M18" s="35">
        <f t="shared" si="0"/>
        <v>0</v>
      </c>
      <c r="N18" s="23" t="s">
        <v>13</v>
      </c>
      <c r="O18" s="23" t="s">
        <v>13</v>
      </c>
      <c r="P18" s="23" t="s">
        <v>13</v>
      </c>
      <c r="Q18" s="25" t="s">
        <v>13</v>
      </c>
      <c r="R18" s="25" t="s">
        <v>13</v>
      </c>
      <c r="S18" s="25" t="s">
        <v>13</v>
      </c>
      <c r="T18" s="25" t="s">
        <v>13</v>
      </c>
      <c r="U18" s="25" t="s">
        <v>13</v>
      </c>
      <c r="V18" s="25" t="s">
        <v>13</v>
      </c>
      <c r="W18" s="25" t="s">
        <v>13</v>
      </c>
      <c r="X18" s="25" t="s">
        <v>13</v>
      </c>
      <c r="Y18" s="104"/>
      <c r="Z18" s="25" t="s">
        <v>13</v>
      </c>
    </row>
    <row r="19" spans="1:26" ht="20.25" hidden="1" customHeight="1" x14ac:dyDescent="0.25">
      <c r="A19" s="44" t="s">
        <v>12</v>
      </c>
      <c r="B19" s="107"/>
      <c r="C19" s="37" t="s">
        <v>4</v>
      </c>
      <c r="D19" s="47" t="s">
        <v>10</v>
      </c>
      <c r="E19" s="48">
        <f>E20+E21+E22</f>
        <v>122</v>
      </c>
      <c r="F19" s="6">
        <f>F20+F21+F22</f>
        <v>1</v>
      </c>
      <c r="G19" s="101"/>
      <c r="H19" s="102"/>
      <c r="I19" s="49">
        <f>I20+I21+I22</f>
        <v>79062.565999999992</v>
      </c>
      <c r="J19" s="29">
        <f>J20+J21+J22</f>
        <v>49365</v>
      </c>
      <c r="K19" s="22">
        <f t="shared" si="1"/>
        <v>-29697.565999999992</v>
      </c>
      <c r="L19" s="105"/>
      <c r="M19" s="35">
        <f t="shared" ref="M19:M22" si="2">J19</f>
        <v>49365</v>
      </c>
      <c r="N19" s="23" t="s">
        <v>13</v>
      </c>
      <c r="O19" s="23" t="s">
        <v>13</v>
      </c>
      <c r="P19" s="23" t="s">
        <v>13</v>
      </c>
      <c r="Q19" s="25" t="s">
        <v>13</v>
      </c>
      <c r="R19" s="25" t="s">
        <v>13</v>
      </c>
      <c r="S19" s="25" t="s">
        <v>13</v>
      </c>
      <c r="T19" s="25" t="s">
        <v>13</v>
      </c>
      <c r="U19" s="25" t="s">
        <v>13</v>
      </c>
      <c r="V19" s="25" t="s">
        <v>13</v>
      </c>
      <c r="W19" s="25" t="s">
        <v>13</v>
      </c>
      <c r="X19" s="25" t="s">
        <v>13</v>
      </c>
      <c r="Y19" s="105"/>
      <c r="Z19" s="25" t="s">
        <v>13</v>
      </c>
    </row>
    <row r="20" spans="1:26" ht="136.5" hidden="1" customHeight="1" x14ac:dyDescent="0.25">
      <c r="A20" s="44" t="s">
        <v>17</v>
      </c>
      <c r="B20" s="107"/>
      <c r="C20" s="37" t="s">
        <v>34</v>
      </c>
      <c r="D20" s="47" t="s">
        <v>10</v>
      </c>
      <c r="E20" s="48">
        <v>120</v>
      </c>
      <c r="F20" s="6">
        <v>0</v>
      </c>
      <c r="G20" s="101"/>
      <c r="H20" s="102"/>
      <c r="I20" s="49">
        <v>16740</v>
      </c>
      <c r="J20" s="29">
        <v>0</v>
      </c>
      <c r="K20" s="22">
        <f t="shared" si="1"/>
        <v>-16740</v>
      </c>
      <c r="L20" s="53" t="s">
        <v>15</v>
      </c>
      <c r="M20" s="35">
        <f t="shared" si="2"/>
        <v>0</v>
      </c>
      <c r="N20" s="23" t="s">
        <v>13</v>
      </c>
      <c r="O20" s="23" t="s">
        <v>13</v>
      </c>
      <c r="P20" s="23" t="s">
        <v>13</v>
      </c>
      <c r="Q20" s="25" t="s">
        <v>13</v>
      </c>
      <c r="R20" s="25" t="s">
        <v>13</v>
      </c>
      <c r="S20" s="25" t="s">
        <v>13</v>
      </c>
      <c r="T20" s="25" t="s">
        <v>13</v>
      </c>
      <c r="U20" s="25" t="s">
        <v>13</v>
      </c>
      <c r="V20" s="25" t="s">
        <v>13</v>
      </c>
      <c r="W20" s="25" t="s">
        <v>13</v>
      </c>
      <c r="X20" s="25" t="s">
        <v>13</v>
      </c>
      <c r="Y20" s="57" t="str">
        <f>L20</f>
        <v>Недополучение доходов, в связи со снижением объемов оказываемых услуг по подаче питьевой воды, по причинам независящим от СЕМ.</v>
      </c>
      <c r="Z20" s="25" t="s">
        <v>13</v>
      </c>
    </row>
    <row r="21" spans="1:26" ht="131.25" hidden="1" customHeight="1" x14ac:dyDescent="0.25">
      <c r="A21" s="44" t="s">
        <v>18</v>
      </c>
      <c r="B21" s="107"/>
      <c r="C21" s="37" t="s">
        <v>35</v>
      </c>
      <c r="D21" s="47" t="s">
        <v>10</v>
      </c>
      <c r="E21" s="48">
        <v>1</v>
      </c>
      <c r="F21" s="6">
        <v>0</v>
      </c>
      <c r="G21" s="101"/>
      <c r="H21" s="102"/>
      <c r="I21" s="49">
        <v>6251.1369999999997</v>
      </c>
      <c r="J21" s="29">
        <v>0</v>
      </c>
      <c r="K21" s="22">
        <f t="shared" si="1"/>
        <v>-6251.1369999999997</v>
      </c>
      <c r="L21" s="53" t="s">
        <v>15</v>
      </c>
      <c r="M21" s="35">
        <f t="shared" si="2"/>
        <v>0</v>
      </c>
      <c r="N21" s="23" t="s">
        <v>13</v>
      </c>
      <c r="O21" s="23" t="s">
        <v>13</v>
      </c>
      <c r="P21" s="23" t="s">
        <v>13</v>
      </c>
      <c r="Q21" s="25" t="s">
        <v>13</v>
      </c>
      <c r="R21" s="25" t="s">
        <v>13</v>
      </c>
      <c r="S21" s="25" t="s">
        <v>13</v>
      </c>
      <c r="T21" s="25" t="s">
        <v>13</v>
      </c>
      <c r="U21" s="25" t="s">
        <v>13</v>
      </c>
      <c r="V21" s="25" t="s">
        <v>13</v>
      </c>
      <c r="W21" s="25" t="s">
        <v>13</v>
      </c>
      <c r="X21" s="25" t="s">
        <v>13</v>
      </c>
      <c r="Y21" s="54" t="str">
        <f>L21</f>
        <v>Недополучение доходов, в связи со снижением объемов оказываемых услуг по подаче питьевой воды, по причинам независящим от СЕМ.</v>
      </c>
      <c r="Z21" s="25" t="s">
        <v>13</v>
      </c>
    </row>
    <row r="22" spans="1:26" ht="36.75" hidden="1" customHeight="1" x14ac:dyDescent="0.25">
      <c r="A22" s="44" t="s">
        <v>19</v>
      </c>
      <c r="B22" s="107"/>
      <c r="C22" s="37" t="s">
        <v>46</v>
      </c>
      <c r="D22" s="47" t="s">
        <v>10</v>
      </c>
      <c r="E22" s="48">
        <v>1</v>
      </c>
      <c r="F22" s="6">
        <v>1</v>
      </c>
      <c r="G22" s="101"/>
      <c r="H22" s="102"/>
      <c r="I22" s="49">
        <v>56071.428999999996</v>
      </c>
      <c r="J22" s="29">
        <v>49365</v>
      </c>
      <c r="K22" s="22">
        <f t="shared" si="1"/>
        <v>-6706.4289999999964</v>
      </c>
      <c r="L22" s="26" t="s">
        <v>14</v>
      </c>
      <c r="M22" s="35">
        <f t="shared" si="2"/>
        <v>49365</v>
      </c>
      <c r="N22" s="23" t="s">
        <v>13</v>
      </c>
      <c r="O22" s="23" t="s">
        <v>13</v>
      </c>
      <c r="P22" s="23" t="s">
        <v>13</v>
      </c>
      <c r="Q22" s="25" t="s">
        <v>13</v>
      </c>
      <c r="R22" s="25" t="s">
        <v>13</v>
      </c>
      <c r="S22" s="25" t="s">
        <v>13</v>
      </c>
      <c r="T22" s="25" t="s">
        <v>13</v>
      </c>
      <c r="U22" s="25" t="s">
        <v>13</v>
      </c>
      <c r="V22" s="25" t="s">
        <v>13</v>
      </c>
      <c r="W22" s="25" t="s">
        <v>13</v>
      </c>
      <c r="X22" s="25" t="s">
        <v>13</v>
      </c>
      <c r="Y22" s="26" t="s">
        <v>14</v>
      </c>
      <c r="Z22" s="25" t="s">
        <v>13</v>
      </c>
    </row>
    <row r="23" spans="1:26" s="15" customFormat="1" ht="21.75" hidden="1" customHeight="1" x14ac:dyDescent="0.25">
      <c r="A23" s="55" t="s">
        <v>29</v>
      </c>
      <c r="B23" s="107"/>
      <c r="C23" s="63"/>
      <c r="D23" s="19"/>
      <c r="E23" s="25"/>
      <c r="F23" s="33"/>
      <c r="G23" s="101"/>
      <c r="H23" s="102"/>
      <c r="I23" s="51">
        <f>I24+I25+I26+I27</f>
        <v>310988.348</v>
      </c>
      <c r="J23" s="24">
        <f>J25+J26</f>
        <v>116638.883</v>
      </c>
      <c r="K23" s="23">
        <f t="shared" si="1"/>
        <v>-194349.465</v>
      </c>
      <c r="L23" s="26" t="s">
        <v>13</v>
      </c>
      <c r="M23" s="36">
        <f t="shared" ref="M23:M29" si="3">J23</f>
        <v>116638.883</v>
      </c>
      <c r="N23" s="23" t="s">
        <v>13</v>
      </c>
      <c r="O23" s="23" t="s">
        <v>13</v>
      </c>
      <c r="P23" s="23" t="s">
        <v>13</v>
      </c>
      <c r="Q23" s="25" t="s">
        <v>13</v>
      </c>
      <c r="R23" s="25" t="s">
        <v>13</v>
      </c>
      <c r="S23" s="25" t="s">
        <v>13</v>
      </c>
      <c r="T23" s="25" t="s">
        <v>13</v>
      </c>
      <c r="U23" s="27">
        <v>8.3000000000000007</v>
      </c>
      <c r="V23" s="27">
        <v>8.3000000000000007</v>
      </c>
      <c r="W23" s="27" t="s">
        <v>13</v>
      </c>
      <c r="X23" s="27" t="s">
        <v>13</v>
      </c>
      <c r="Y23" s="41"/>
      <c r="Z23" s="14"/>
    </row>
    <row r="24" spans="1:26" ht="163.5" customHeight="1" x14ac:dyDescent="0.25">
      <c r="A24" s="44" t="s">
        <v>36</v>
      </c>
      <c r="B24" s="107"/>
      <c r="C24" s="43" t="s">
        <v>93</v>
      </c>
      <c r="D24" s="47" t="s">
        <v>94</v>
      </c>
      <c r="E24" s="48">
        <v>1</v>
      </c>
      <c r="F24" s="34">
        <v>0</v>
      </c>
      <c r="G24" s="101"/>
      <c r="H24" s="102"/>
      <c r="I24" s="45">
        <v>81358.716</v>
      </c>
      <c r="J24" s="29">
        <v>0</v>
      </c>
      <c r="K24" s="22">
        <f t="shared" si="1"/>
        <v>-81358.716</v>
      </c>
      <c r="L24" s="53" t="s">
        <v>103</v>
      </c>
      <c r="M24" s="35">
        <f t="shared" si="3"/>
        <v>0</v>
      </c>
      <c r="N24" s="23" t="s">
        <v>13</v>
      </c>
      <c r="O24" s="23" t="s">
        <v>13</v>
      </c>
      <c r="P24" s="23" t="s">
        <v>13</v>
      </c>
      <c r="Q24" s="25" t="s">
        <v>13</v>
      </c>
      <c r="R24" s="25" t="s">
        <v>13</v>
      </c>
      <c r="S24" s="25" t="s">
        <v>13</v>
      </c>
      <c r="T24" s="25" t="s">
        <v>13</v>
      </c>
      <c r="U24" s="25" t="s">
        <v>13</v>
      </c>
      <c r="V24" s="25" t="s">
        <v>13</v>
      </c>
      <c r="W24" s="25" t="s">
        <v>13</v>
      </c>
      <c r="X24" s="25" t="s">
        <v>13</v>
      </c>
      <c r="Y24" s="26" t="str">
        <f>L24</f>
        <v>ТМС тәуелсіз себептер бойынша техникалық су беру бойынша көрсетілетін қызметтер көлемінің төмендеуіне байланысты кірістердің болмауы.</v>
      </c>
      <c r="Z24" s="25" t="s">
        <v>13</v>
      </c>
    </row>
    <row r="25" spans="1:26" ht="49.5" customHeight="1" x14ac:dyDescent="0.25">
      <c r="A25" s="44" t="s">
        <v>20</v>
      </c>
      <c r="B25" s="107"/>
      <c r="C25" s="38" t="s">
        <v>96</v>
      </c>
      <c r="D25" s="47" t="s">
        <v>94</v>
      </c>
      <c r="E25" s="47">
        <v>1</v>
      </c>
      <c r="F25" s="34">
        <v>1</v>
      </c>
      <c r="G25" s="101"/>
      <c r="H25" s="102"/>
      <c r="I25" s="49">
        <v>37930.413999999997</v>
      </c>
      <c r="J25" s="29">
        <v>37930.413999999997</v>
      </c>
      <c r="K25" s="22">
        <f t="shared" si="1"/>
        <v>0</v>
      </c>
      <c r="L25" s="26" t="s">
        <v>13</v>
      </c>
      <c r="M25" s="35">
        <f t="shared" si="3"/>
        <v>37930.413999999997</v>
      </c>
      <c r="N25" s="23" t="s">
        <v>13</v>
      </c>
      <c r="O25" s="23" t="s">
        <v>13</v>
      </c>
      <c r="P25" s="23" t="s">
        <v>13</v>
      </c>
      <c r="Q25" s="25" t="s">
        <v>13</v>
      </c>
      <c r="R25" s="25" t="s">
        <v>13</v>
      </c>
      <c r="S25" s="25" t="s">
        <v>13</v>
      </c>
      <c r="T25" s="25" t="s">
        <v>13</v>
      </c>
      <c r="U25" s="25" t="s">
        <v>13</v>
      </c>
      <c r="V25" s="25" t="s">
        <v>13</v>
      </c>
      <c r="W25" s="25" t="s">
        <v>13</v>
      </c>
      <c r="X25" s="25" t="s">
        <v>13</v>
      </c>
      <c r="Y25" s="25" t="s">
        <v>13</v>
      </c>
      <c r="Z25" s="25" t="s">
        <v>13</v>
      </c>
    </row>
    <row r="26" spans="1:26" ht="33.75" customHeight="1" x14ac:dyDescent="0.25">
      <c r="A26" s="44" t="s">
        <v>21</v>
      </c>
      <c r="B26" s="107"/>
      <c r="C26" s="58" t="s">
        <v>97</v>
      </c>
      <c r="D26" s="47" t="s">
        <v>94</v>
      </c>
      <c r="E26" s="47">
        <v>1</v>
      </c>
      <c r="F26" s="34">
        <v>1</v>
      </c>
      <c r="G26" s="101"/>
      <c r="H26" s="102"/>
      <c r="I26" s="49">
        <v>81398.495999999999</v>
      </c>
      <c r="J26" s="29">
        <v>78708.468999999997</v>
      </c>
      <c r="K26" s="22">
        <f t="shared" si="1"/>
        <v>-2690.0270000000019</v>
      </c>
      <c r="L26" s="26" t="s">
        <v>104</v>
      </c>
      <c r="M26" s="35">
        <f t="shared" si="3"/>
        <v>78708.468999999997</v>
      </c>
      <c r="N26" s="23" t="s">
        <v>13</v>
      </c>
      <c r="O26" s="23" t="s">
        <v>13</v>
      </c>
      <c r="P26" s="23" t="s">
        <v>13</v>
      </c>
      <c r="Q26" s="25" t="s">
        <v>13</v>
      </c>
      <c r="R26" s="25" t="s">
        <v>13</v>
      </c>
      <c r="S26" s="25" t="s">
        <v>13</v>
      </c>
      <c r="T26" s="25" t="s">
        <v>13</v>
      </c>
      <c r="U26" s="25" t="s">
        <v>13</v>
      </c>
      <c r="V26" s="25" t="s">
        <v>13</v>
      </c>
      <c r="W26" s="25" t="s">
        <v>13</v>
      </c>
      <c r="X26" s="25" t="s">
        <v>13</v>
      </c>
      <c r="Y26" s="26" t="str">
        <f>L26</f>
        <v>Конкурс қорытындысы бойынша үнемдеу</v>
      </c>
      <c r="Z26" s="25" t="s">
        <v>13</v>
      </c>
    </row>
    <row r="27" spans="1:26" ht="114.75" customHeight="1" x14ac:dyDescent="0.25">
      <c r="A27" s="44" t="s">
        <v>22</v>
      </c>
      <c r="B27" s="107"/>
      <c r="C27" s="38" t="s">
        <v>98</v>
      </c>
      <c r="D27" s="47" t="s">
        <v>95</v>
      </c>
      <c r="E27" s="50">
        <f>E28+122</f>
        <v>123</v>
      </c>
      <c r="F27" s="34">
        <v>1</v>
      </c>
      <c r="G27" s="101"/>
      <c r="H27" s="102"/>
      <c r="I27" s="49">
        <f>I28+I19</f>
        <v>110300.72199999999</v>
      </c>
      <c r="J27" s="29">
        <f>J19</f>
        <v>49365</v>
      </c>
      <c r="K27" s="22">
        <f t="shared" si="1"/>
        <v>-60935.721999999994</v>
      </c>
      <c r="L27" s="83" t="s">
        <v>112</v>
      </c>
      <c r="M27" s="35">
        <f t="shared" si="3"/>
        <v>49365</v>
      </c>
      <c r="N27" s="22" t="s">
        <v>13</v>
      </c>
      <c r="O27" s="22" t="s">
        <v>13</v>
      </c>
      <c r="P27" s="22" t="s">
        <v>13</v>
      </c>
      <c r="Q27" s="27" t="s">
        <v>13</v>
      </c>
      <c r="R27" s="27" t="s">
        <v>13</v>
      </c>
      <c r="S27" s="27" t="s">
        <v>13</v>
      </c>
      <c r="T27" s="27" t="s">
        <v>13</v>
      </c>
      <c r="U27" s="27" t="s">
        <v>13</v>
      </c>
      <c r="V27" s="27" t="s">
        <v>13</v>
      </c>
      <c r="W27" s="27" t="s">
        <v>13</v>
      </c>
      <c r="X27" s="27" t="s">
        <v>13</v>
      </c>
      <c r="Y27" s="83" t="s">
        <v>112</v>
      </c>
      <c r="Z27" s="27" t="s">
        <v>13</v>
      </c>
    </row>
    <row r="28" spans="1:26" ht="145.5" hidden="1" customHeight="1" x14ac:dyDescent="0.25">
      <c r="A28" s="44" t="s">
        <v>23</v>
      </c>
      <c r="B28" s="107"/>
      <c r="C28" s="38" t="s">
        <v>38</v>
      </c>
      <c r="D28" s="47" t="s">
        <v>10</v>
      </c>
      <c r="E28" s="50">
        <v>1</v>
      </c>
      <c r="F28" s="34">
        <v>0</v>
      </c>
      <c r="G28" s="101"/>
      <c r="H28" s="102"/>
      <c r="I28" s="49">
        <v>31238.155999999999</v>
      </c>
      <c r="J28" s="29">
        <v>0</v>
      </c>
      <c r="K28" s="22">
        <f t="shared" si="1"/>
        <v>-31238.155999999999</v>
      </c>
      <c r="L28" s="53" t="s">
        <v>37</v>
      </c>
      <c r="M28" s="35">
        <f t="shared" si="3"/>
        <v>0</v>
      </c>
      <c r="N28" s="22" t="s">
        <v>13</v>
      </c>
      <c r="O28" s="22" t="s">
        <v>13</v>
      </c>
      <c r="P28" s="22" t="s">
        <v>13</v>
      </c>
      <c r="Q28" s="27" t="s">
        <v>13</v>
      </c>
      <c r="R28" s="27" t="s">
        <v>13</v>
      </c>
      <c r="S28" s="27" t="s">
        <v>13</v>
      </c>
      <c r="T28" s="27" t="s">
        <v>13</v>
      </c>
      <c r="U28" s="27" t="s">
        <v>13</v>
      </c>
      <c r="V28" s="27" t="s">
        <v>13</v>
      </c>
      <c r="W28" s="27" t="s">
        <v>13</v>
      </c>
      <c r="X28" s="27" t="s">
        <v>13</v>
      </c>
      <c r="Y28" s="26" t="str">
        <f>L28</f>
        <v>Недополучение доходов, в связи со снижением объемов оказываемых услуг по подаче технической воды, по причинам независящим от СЕМ.</v>
      </c>
      <c r="Z28" s="27" t="s">
        <v>13</v>
      </c>
    </row>
    <row r="29" spans="1:26" ht="24" customHeight="1" x14ac:dyDescent="0.25">
      <c r="A29" s="40" t="s">
        <v>50</v>
      </c>
      <c r="B29" s="107"/>
      <c r="C29" s="64" t="s">
        <v>90</v>
      </c>
      <c r="D29" s="5"/>
      <c r="E29" s="5"/>
      <c r="F29" s="34"/>
      <c r="G29" s="101"/>
      <c r="H29" s="102"/>
      <c r="I29" s="51">
        <f>I30+I31+I35+I36</f>
        <v>251206.21900000001</v>
      </c>
      <c r="J29" s="24">
        <f>J30+J31+J35+J36</f>
        <v>125173.886</v>
      </c>
      <c r="K29" s="23">
        <f t="shared" ref="K29:K37" si="4">J29-I29</f>
        <v>-126032.33300000001</v>
      </c>
      <c r="L29" s="26" t="s">
        <v>13</v>
      </c>
      <c r="M29" s="36">
        <f t="shared" si="3"/>
        <v>125173.886</v>
      </c>
      <c r="N29" s="22" t="s">
        <v>13</v>
      </c>
      <c r="O29" s="22" t="s">
        <v>13</v>
      </c>
      <c r="P29" s="22" t="s">
        <v>13</v>
      </c>
      <c r="Q29" s="27" t="s">
        <v>13</v>
      </c>
      <c r="R29" s="27" t="s">
        <v>13</v>
      </c>
      <c r="S29" s="27">
        <v>67.790000000000006</v>
      </c>
      <c r="T29" s="27">
        <v>67.7</v>
      </c>
      <c r="U29" s="27" t="s">
        <v>13</v>
      </c>
      <c r="V29" s="27" t="s">
        <v>13</v>
      </c>
      <c r="W29" s="27" t="s">
        <v>13</v>
      </c>
      <c r="X29" s="27" t="s">
        <v>13</v>
      </c>
      <c r="Y29" s="27" t="s">
        <v>13</v>
      </c>
      <c r="Z29" s="27" t="s">
        <v>13</v>
      </c>
    </row>
    <row r="30" spans="1:26" ht="114" customHeight="1" x14ac:dyDescent="0.25">
      <c r="A30" s="44" t="s">
        <v>24</v>
      </c>
      <c r="B30" s="107"/>
      <c r="C30" s="38" t="s">
        <v>99</v>
      </c>
      <c r="D30" s="47" t="s">
        <v>1</v>
      </c>
      <c r="E30" s="47">
        <v>2.5099999999999998</v>
      </c>
      <c r="F30" s="32">
        <v>0</v>
      </c>
      <c r="G30" s="101"/>
      <c r="H30" s="102"/>
      <c r="I30" s="49">
        <v>125511.17200000001</v>
      </c>
      <c r="J30" s="29">
        <v>0</v>
      </c>
      <c r="K30" s="22">
        <f t="shared" si="4"/>
        <v>-125511.17200000001</v>
      </c>
      <c r="L30" s="53" t="s">
        <v>105</v>
      </c>
      <c r="M30" s="35">
        <f t="shared" ref="M30:M36" si="5">J30</f>
        <v>0</v>
      </c>
      <c r="N30" s="22" t="s">
        <v>13</v>
      </c>
      <c r="O30" s="22" t="s">
        <v>13</v>
      </c>
      <c r="P30" s="22" t="s">
        <v>13</v>
      </c>
      <c r="Q30" s="27" t="s">
        <v>13</v>
      </c>
      <c r="R30" s="27" t="s">
        <v>13</v>
      </c>
      <c r="S30" s="27" t="s">
        <v>13</v>
      </c>
      <c r="T30" s="27" t="s">
        <v>13</v>
      </c>
      <c r="U30" s="27" t="s">
        <v>13</v>
      </c>
      <c r="V30" s="27" t="s">
        <v>13</v>
      </c>
      <c r="W30" s="27" t="s">
        <v>13</v>
      </c>
      <c r="X30" s="27" t="s">
        <v>13</v>
      </c>
      <c r="Y30" s="53" t="s">
        <v>105</v>
      </c>
      <c r="Z30" s="27" t="s">
        <v>13</v>
      </c>
    </row>
    <row r="31" spans="1:26" ht="54" customHeight="1" x14ac:dyDescent="0.25">
      <c r="A31" s="44" t="s">
        <v>25</v>
      </c>
      <c r="B31" s="107"/>
      <c r="C31" s="38" t="s">
        <v>100</v>
      </c>
      <c r="D31" s="47" t="s">
        <v>1</v>
      </c>
      <c r="E31" s="46">
        <f>E32+E33+E34</f>
        <v>0.41199999999999998</v>
      </c>
      <c r="F31" s="32">
        <f>F32+F33+F34</f>
        <v>0.41199999999999998</v>
      </c>
      <c r="G31" s="101"/>
      <c r="H31" s="102"/>
      <c r="I31" s="49">
        <f>I32+I33+I34</f>
        <v>26119.547000000002</v>
      </c>
      <c r="J31" s="29">
        <f t="shared" ref="J31:J34" si="6">I31</f>
        <v>26119.547000000002</v>
      </c>
      <c r="K31" s="22">
        <f t="shared" si="4"/>
        <v>0</v>
      </c>
      <c r="L31" s="26" t="s">
        <v>13</v>
      </c>
      <c r="M31" s="35">
        <f t="shared" si="5"/>
        <v>26119.547000000002</v>
      </c>
      <c r="N31" s="22" t="s">
        <v>13</v>
      </c>
      <c r="O31" s="22" t="s">
        <v>13</v>
      </c>
      <c r="P31" s="22" t="s">
        <v>13</v>
      </c>
      <c r="Q31" s="27" t="s">
        <v>13</v>
      </c>
      <c r="R31" s="27" t="s">
        <v>13</v>
      </c>
      <c r="S31" s="27" t="s">
        <v>13</v>
      </c>
      <c r="T31" s="27" t="s">
        <v>13</v>
      </c>
      <c r="U31" s="27" t="s">
        <v>13</v>
      </c>
      <c r="V31" s="27" t="s">
        <v>13</v>
      </c>
      <c r="W31" s="27" t="s">
        <v>13</v>
      </c>
      <c r="X31" s="27" t="s">
        <v>13</v>
      </c>
      <c r="Y31" s="27" t="s">
        <v>13</v>
      </c>
      <c r="Z31" s="27" t="s">
        <v>13</v>
      </c>
    </row>
    <row r="32" spans="1:26" ht="36" hidden="1" customHeight="1" x14ac:dyDescent="0.25">
      <c r="A32" s="44" t="s">
        <v>39</v>
      </c>
      <c r="B32" s="107"/>
      <c r="C32" s="38" t="s">
        <v>42</v>
      </c>
      <c r="D32" s="47" t="s">
        <v>1</v>
      </c>
      <c r="E32" s="46">
        <v>0.17</v>
      </c>
      <c r="F32" s="32">
        <f>E32</f>
        <v>0.17</v>
      </c>
      <c r="G32" s="101"/>
      <c r="H32" s="102"/>
      <c r="I32" s="49">
        <v>10050.364</v>
      </c>
      <c r="J32" s="29">
        <f>I32</f>
        <v>10050.364</v>
      </c>
      <c r="K32" s="22">
        <f t="shared" si="4"/>
        <v>0</v>
      </c>
      <c r="L32" s="26" t="s">
        <v>13</v>
      </c>
      <c r="M32" s="35">
        <f t="shared" si="5"/>
        <v>10050.364</v>
      </c>
      <c r="N32" s="22" t="s">
        <v>13</v>
      </c>
      <c r="O32" s="22" t="s">
        <v>13</v>
      </c>
      <c r="P32" s="22" t="s">
        <v>13</v>
      </c>
      <c r="Q32" s="27" t="s">
        <v>13</v>
      </c>
      <c r="R32" s="27" t="s">
        <v>13</v>
      </c>
      <c r="S32" s="27" t="s">
        <v>13</v>
      </c>
      <c r="T32" s="27" t="s">
        <v>13</v>
      </c>
      <c r="U32" s="27" t="s">
        <v>13</v>
      </c>
      <c r="V32" s="27" t="s">
        <v>13</v>
      </c>
      <c r="W32" s="27" t="s">
        <v>13</v>
      </c>
      <c r="X32" s="27" t="s">
        <v>13</v>
      </c>
      <c r="Y32" s="27" t="s">
        <v>13</v>
      </c>
      <c r="Z32" s="27" t="s">
        <v>13</v>
      </c>
    </row>
    <row r="33" spans="1:27" ht="39" hidden="1" customHeight="1" x14ac:dyDescent="0.25">
      <c r="A33" s="44" t="s">
        <v>40</v>
      </c>
      <c r="B33" s="107"/>
      <c r="C33" s="38" t="s">
        <v>43</v>
      </c>
      <c r="D33" s="47" t="s">
        <v>1</v>
      </c>
      <c r="E33" s="46">
        <v>0.2</v>
      </c>
      <c r="F33" s="32">
        <f>E33</f>
        <v>0.2</v>
      </c>
      <c r="G33" s="101"/>
      <c r="H33" s="102"/>
      <c r="I33" s="49">
        <v>12161</v>
      </c>
      <c r="J33" s="29">
        <f t="shared" si="6"/>
        <v>12161</v>
      </c>
      <c r="K33" s="22">
        <f t="shared" si="4"/>
        <v>0</v>
      </c>
      <c r="L33" s="26" t="s">
        <v>13</v>
      </c>
      <c r="M33" s="35">
        <f t="shared" si="5"/>
        <v>12161</v>
      </c>
      <c r="N33" s="22" t="s">
        <v>13</v>
      </c>
      <c r="O33" s="22" t="s">
        <v>13</v>
      </c>
      <c r="P33" s="22" t="s">
        <v>13</v>
      </c>
      <c r="Q33" s="27" t="s">
        <v>13</v>
      </c>
      <c r="R33" s="27" t="s">
        <v>13</v>
      </c>
      <c r="S33" s="27" t="s">
        <v>13</v>
      </c>
      <c r="T33" s="27" t="s">
        <v>13</v>
      </c>
      <c r="U33" s="27" t="s">
        <v>13</v>
      </c>
      <c r="V33" s="27" t="s">
        <v>13</v>
      </c>
      <c r="W33" s="27" t="s">
        <v>13</v>
      </c>
      <c r="X33" s="27" t="s">
        <v>13</v>
      </c>
      <c r="Y33" s="27" t="s">
        <v>13</v>
      </c>
      <c r="Z33" s="27" t="s">
        <v>13</v>
      </c>
    </row>
    <row r="34" spans="1:27" ht="51.75" hidden="1" customHeight="1" x14ac:dyDescent="0.25">
      <c r="A34" s="44" t="s">
        <v>41</v>
      </c>
      <c r="B34" s="107"/>
      <c r="C34" s="38" t="s">
        <v>44</v>
      </c>
      <c r="D34" s="47" t="s">
        <v>1</v>
      </c>
      <c r="E34" s="47">
        <v>4.2000000000000003E-2</v>
      </c>
      <c r="F34" s="32">
        <f>E34</f>
        <v>4.2000000000000003E-2</v>
      </c>
      <c r="G34" s="101"/>
      <c r="H34" s="102"/>
      <c r="I34" s="49">
        <v>3908.183</v>
      </c>
      <c r="J34" s="29">
        <f t="shared" si="6"/>
        <v>3908.183</v>
      </c>
      <c r="K34" s="22">
        <f t="shared" si="4"/>
        <v>0</v>
      </c>
      <c r="L34" s="26" t="s">
        <v>13</v>
      </c>
      <c r="M34" s="35">
        <f t="shared" si="5"/>
        <v>3908.183</v>
      </c>
      <c r="N34" s="22" t="s">
        <v>13</v>
      </c>
      <c r="O34" s="22" t="s">
        <v>13</v>
      </c>
      <c r="P34" s="22" t="s">
        <v>13</v>
      </c>
      <c r="Q34" s="27" t="s">
        <v>13</v>
      </c>
      <c r="R34" s="27" t="s">
        <v>13</v>
      </c>
      <c r="S34" s="27" t="s">
        <v>13</v>
      </c>
      <c r="T34" s="27" t="s">
        <v>13</v>
      </c>
      <c r="U34" s="27" t="s">
        <v>13</v>
      </c>
      <c r="V34" s="27" t="s">
        <v>13</v>
      </c>
      <c r="W34" s="27" t="s">
        <v>13</v>
      </c>
      <c r="X34" s="27" t="s">
        <v>13</v>
      </c>
      <c r="Y34" s="27" t="s">
        <v>13</v>
      </c>
      <c r="Z34" s="27" t="s">
        <v>13</v>
      </c>
    </row>
    <row r="35" spans="1:27" ht="68.25" customHeight="1" x14ac:dyDescent="0.25">
      <c r="A35" s="44" t="s">
        <v>26</v>
      </c>
      <c r="B35" s="107"/>
      <c r="C35" s="38" t="s">
        <v>101</v>
      </c>
      <c r="D35" s="47" t="s">
        <v>94</v>
      </c>
      <c r="E35" s="47">
        <v>1</v>
      </c>
      <c r="F35" s="34">
        <v>1</v>
      </c>
      <c r="G35" s="101"/>
      <c r="H35" s="102"/>
      <c r="I35" s="49">
        <v>11598.652</v>
      </c>
      <c r="J35" s="29">
        <f>I35</f>
        <v>11598.652</v>
      </c>
      <c r="K35" s="22">
        <f t="shared" si="4"/>
        <v>0</v>
      </c>
      <c r="L35" s="26" t="s">
        <v>13</v>
      </c>
      <c r="M35" s="35">
        <f t="shared" si="5"/>
        <v>11598.652</v>
      </c>
      <c r="N35" s="22" t="s">
        <v>13</v>
      </c>
      <c r="O35" s="22" t="s">
        <v>13</v>
      </c>
      <c r="P35" s="22" t="s">
        <v>13</v>
      </c>
      <c r="Q35" s="27" t="s">
        <v>13</v>
      </c>
      <c r="R35" s="27" t="s">
        <v>13</v>
      </c>
      <c r="S35" s="27" t="s">
        <v>13</v>
      </c>
      <c r="T35" s="27" t="s">
        <v>13</v>
      </c>
      <c r="U35" s="27" t="s">
        <v>13</v>
      </c>
      <c r="V35" s="27" t="s">
        <v>13</v>
      </c>
      <c r="W35" s="27" t="s">
        <v>13</v>
      </c>
      <c r="X35" s="27" t="s">
        <v>13</v>
      </c>
      <c r="Y35" s="27" t="s">
        <v>13</v>
      </c>
      <c r="Z35" s="27" t="s">
        <v>13</v>
      </c>
    </row>
    <row r="36" spans="1:27" ht="32.25" customHeight="1" x14ac:dyDescent="0.25">
      <c r="A36" s="44" t="s">
        <v>27</v>
      </c>
      <c r="B36" s="108"/>
      <c r="C36" s="37" t="s">
        <v>98</v>
      </c>
      <c r="D36" s="47" t="s">
        <v>95</v>
      </c>
      <c r="E36" s="47">
        <f>E37</f>
        <v>1</v>
      </c>
      <c r="F36" s="34">
        <f>F37</f>
        <v>1</v>
      </c>
      <c r="G36" s="101"/>
      <c r="H36" s="102"/>
      <c r="I36" s="45">
        <f>I37</f>
        <v>87976.847999999998</v>
      </c>
      <c r="J36" s="29">
        <f>J37</f>
        <v>87455.687000000005</v>
      </c>
      <c r="K36" s="22">
        <f t="shared" si="4"/>
        <v>-521.16099999999278</v>
      </c>
      <c r="L36" s="83" t="s">
        <v>104</v>
      </c>
      <c r="M36" s="35">
        <f t="shared" si="5"/>
        <v>87455.687000000005</v>
      </c>
      <c r="N36" s="22" t="s">
        <v>13</v>
      </c>
      <c r="O36" s="22" t="s">
        <v>13</v>
      </c>
      <c r="P36" s="22" t="s">
        <v>13</v>
      </c>
      <c r="Q36" s="27" t="s">
        <v>13</v>
      </c>
      <c r="R36" s="27" t="s">
        <v>13</v>
      </c>
      <c r="S36" s="27" t="s">
        <v>13</v>
      </c>
      <c r="T36" s="27" t="s">
        <v>13</v>
      </c>
      <c r="U36" s="27" t="s">
        <v>13</v>
      </c>
      <c r="V36" s="27" t="s">
        <v>13</v>
      </c>
      <c r="W36" s="27" t="s">
        <v>13</v>
      </c>
      <c r="X36" s="27" t="s">
        <v>13</v>
      </c>
      <c r="Y36" s="83" t="s">
        <v>104</v>
      </c>
      <c r="Z36" s="27" t="s">
        <v>13</v>
      </c>
    </row>
    <row r="37" spans="1:27" ht="147.75" hidden="1" customHeight="1" x14ac:dyDescent="0.25">
      <c r="A37" s="44" t="s">
        <v>28</v>
      </c>
      <c r="B37" s="42"/>
      <c r="C37" s="37" t="s">
        <v>45</v>
      </c>
      <c r="D37" s="47" t="s">
        <v>10</v>
      </c>
      <c r="E37" s="47">
        <v>1</v>
      </c>
      <c r="F37" s="34">
        <v>1</v>
      </c>
      <c r="G37" s="101"/>
      <c r="H37" s="102"/>
      <c r="I37" s="45">
        <v>87976.847999999998</v>
      </c>
      <c r="J37" s="29">
        <v>87455.687000000005</v>
      </c>
      <c r="K37" s="22">
        <f t="shared" si="4"/>
        <v>-521.16099999999278</v>
      </c>
      <c r="L37" s="26" t="s">
        <v>14</v>
      </c>
      <c r="M37" s="35">
        <f>J37</f>
        <v>87455.687000000005</v>
      </c>
      <c r="N37" s="22" t="s">
        <v>13</v>
      </c>
      <c r="O37" s="22" t="s">
        <v>13</v>
      </c>
      <c r="P37" s="22" t="s">
        <v>13</v>
      </c>
      <c r="Q37" s="27" t="s">
        <v>13</v>
      </c>
      <c r="R37" s="27" t="s">
        <v>13</v>
      </c>
      <c r="S37" s="27" t="s">
        <v>13</v>
      </c>
      <c r="T37" s="27" t="s">
        <v>13</v>
      </c>
      <c r="U37" s="27" t="s">
        <v>13</v>
      </c>
      <c r="V37" s="27" t="s">
        <v>13</v>
      </c>
      <c r="W37" s="27" t="s">
        <v>13</v>
      </c>
      <c r="X37" s="27" t="s">
        <v>13</v>
      </c>
      <c r="Y37" s="26" t="s">
        <v>14</v>
      </c>
      <c r="Z37" s="27" t="s">
        <v>13</v>
      </c>
    </row>
    <row r="38" spans="1:27" ht="37.5" hidden="1" customHeight="1" x14ac:dyDescent="0.25"/>
    <row r="39" spans="1:27" s="18" customFormat="1" ht="30" hidden="1" customHeight="1" x14ac:dyDescent="0.2">
      <c r="A39" s="16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16"/>
      <c r="AA39" s="17"/>
    </row>
    <row r="40" spans="1:27" ht="20.25" customHeight="1" x14ac:dyDescent="0.25">
      <c r="A40" s="66" t="s">
        <v>16</v>
      </c>
      <c r="B40" s="67"/>
      <c r="C40" s="73" t="s">
        <v>88</v>
      </c>
      <c r="D40" s="68"/>
      <c r="E40" s="68"/>
      <c r="F40" s="69"/>
      <c r="G40" s="72"/>
      <c r="H40" s="72"/>
      <c r="I40" s="23">
        <f>I41</f>
        <v>116.14</v>
      </c>
      <c r="J40" s="23">
        <f>I40</f>
        <v>116.14</v>
      </c>
      <c r="K40" s="23">
        <f>K41</f>
        <v>0</v>
      </c>
      <c r="L40" s="25" t="s">
        <v>51</v>
      </c>
      <c r="M40" s="23">
        <f>M41</f>
        <v>116.14</v>
      </c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7" ht="100.5" customHeight="1" x14ac:dyDescent="0.25">
      <c r="A41" s="70" t="s">
        <v>47</v>
      </c>
      <c r="B41" s="78" t="s">
        <v>84</v>
      </c>
      <c r="C41" s="71" t="s">
        <v>106</v>
      </c>
      <c r="D41" s="47" t="s">
        <v>95</v>
      </c>
      <c r="E41" s="5">
        <v>2</v>
      </c>
      <c r="F41" s="26">
        <f>E41</f>
        <v>2</v>
      </c>
      <c r="G41" s="25">
        <v>2023</v>
      </c>
      <c r="H41" s="23">
        <v>1322.4849999999999</v>
      </c>
      <c r="I41" s="28">
        <v>116.14</v>
      </c>
      <c r="J41" s="28">
        <f>I41</f>
        <v>116.14</v>
      </c>
      <c r="K41" s="22">
        <f t="shared" ref="K41" si="7">J41-I41</f>
        <v>0</v>
      </c>
      <c r="L41" s="61" t="s">
        <v>13</v>
      </c>
      <c r="M41" s="28">
        <f>I41</f>
        <v>116.14</v>
      </c>
      <c r="N41" s="61" t="s">
        <v>13</v>
      </c>
      <c r="O41" s="61" t="s">
        <v>13</v>
      </c>
      <c r="P41" s="61" t="s">
        <v>13</v>
      </c>
      <c r="Q41" s="26" t="s">
        <v>107</v>
      </c>
      <c r="R41" s="26" t="s">
        <v>108</v>
      </c>
      <c r="S41" s="75">
        <v>59.4</v>
      </c>
      <c r="T41" s="75">
        <v>58.2</v>
      </c>
      <c r="U41" s="75">
        <v>0.16</v>
      </c>
      <c r="V41" s="75">
        <v>0.16</v>
      </c>
      <c r="W41" s="61" t="s">
        <v>13</v>
      </c>
      <c r="X41" s="61" t="s">
        <v>13</v>
      </c>
      <c r="Y41" s="62" t="s">
        <v>13</v>
      </c>
      <c r="Z41" s="27" t="s">
        <v>13</v>
      </c>
    </row>
    <row r="42" spans="1:27" ht="19.5" customHeight="1" x14ac:dyDescent="0.25">
      <c r="A42" s="66" t="s">
        <v>48</v>
      </c>
      <c r="B42" s="67"/>
      <c r="C42" s="73" t="s">
        <v>88</v>
      </c>
      <c r="D42" s="5"/>
      <c r="E42" s="5"/>
      <c r="F42" s="32"/>
      <c r="G42" s="25"/>
      <c r="H42" s="25"/>
      <c r="I42" s="23">
        <f>I43</f>
        <v>427</v>
      </c>
      <c r="J42" s="23">
        <f>J43</f>
        <v>427</v>
      </c>
      <c r="K42" s="23">
        <f>K43</f>
        <v>0</v>
      </c>
      <c r="L42" s="11"/>
      <c r="M42" s="76">
        <f>M43</f>
        <v>358.7</v>
      </c>
      <c r="N42" s="9">
        <f>N43</f>
        <v>68.3</v>
      </c>
      <c r="O42" s="22" t="s">
        <v>13</v>
      </c>
      <c r="P42" s="26" t="s">
        <v>13</v>
      </c>
      <c r="Q42" s="26" t="s">
        <v>13</v>
      </c>
      <c r="R42" s="26" t="s">
        <v>13</v>
      </c>
      <c r="S42" s="26" t="s">
        <v>13</v>
      </c>
      <c r="T42" s="26" t="s">
        <v>13</v>
      </c>
      <c r="U42" s="26" t="s">
        <v>13</v>
      </c>
      <c r="V42" s="26" t="s">
        <v>13</v>
      </c>
      <c r="W42" s="26" t="s">
        <v>13</v>
      </c>
      <c r="X42" s="26" t="s">
        <v>13</v>
      </c>
      <c r="Y42" s="26" t="s">
        <v>13</v>
      </c>
      <c r="Z42" s="26" t="s">
        <v>13</v>
      </c>
    </row>
    <row r="43" spans="1:27" ht="93.75" customHeight="1" x14ac:dyDescent="0.25">
      <c r="A43" s="70" t="s">
        <v>49</v>
      </c>
      <c r="B43" s="79" t="s">
        <v>85</v>
      </c>
      <c r="C43" s="71" t="s">
        <v>109</v>
      </c>
      <c r="D43" s="27" t="s">
        <v>1</v>
      </c>
      <c r="E43" s="77">
        <v>2.9000000000000001E-2</v>
      </c>
      <c r="F43" s="32">
        <f>E43</f>
        <v>2.9000000000000001E-2</v>
      </c>
      <c r="G43" s="25">
        <v>2023</v>
      </c>
      <c r="H43" s="23">
        <v>1322.4849999999999</v>
      </c>
      <c r="I43" s="28">
        <v>427</v>
      </c>
      <c r="J43" s="28">
        <f>I43</f>
        <v>427</v>
      </c>
      <c r="K43" s="28">
        <v>0</v>
      </c>
      <c r="L43" s="61" t="s">
        <v>13</v>
      </c>
      <c r="M43" s="74">
        <v>358.7</v>
      </c>
      <c r="N43" s="26">
        <v>68.3</v>
      </c>
      <c r="O43" s="61" t="s">
        <v>13</v>
      </c>
      <c r="P43" s="61" t="s">
        <v>13</v>
      </c>
      <c r="Q43" s="82" t="s">
        <v>110</v>
      </c>
      <c r="R43" s="82" t="s">
        <v>111</v>
      </c>
      <c r="S43" s="75">
        <v>73.849999999999994</v>
      </c>
      <c r="T43" s="75">
        <v>73.41</v>
      </c>
      <c r="U43" s="75">
        <v>18.68</v>
      </c>
      <c r="V43" s="75">
        <f>U43</f>
        <v>18.68</v>
      </c>
      <c r="W43" s="61" t="s">
        <v>13</v>
      </c>
      <c r="X43" s="61" t="s">
        <v>13</v>
      </c>
      <c r="Y43" s="61" t="s">
        <v>13</v>
      </c>
      <c r="Z43" s="27" t="s">
        <v>13</v>
      </c>
    </row>
  </sheetData>
  <mergeCells count="36">
    <mergeCell ref="B39:Y39"/>
    <mergeCell ref="B12:C12"/>
    <mergeCell ref="G12:G37"/>
    <mergeCell ref="H12:H37"/>
    <mergeCell ref="L15:L19"/>
    <mergeCell ref="Y15:Y19"/>
    <mergeCell ref="B15:B36"/>
    <mergeCell ref="X1:Z1"/>
    <mergeCell ref="Z8:Z10"/>
    <mergeCell ref="M9:N9"/>
    <mergeCell ref="O9:O10"/>
    <mergeCell ref="U9:V9"/>
    <mergeCell ref="W9:X9"/>
    <mergeCell ref="Q8:X8"/>
    <mergeCell ref="Y8:Y10"/>
    <mergeCell ref="A2:X2"/>
    <mergeCell ref="A3:X3"/>
    <mergeCell ref="A4:Y4"/>
    <mergeCell ref="A5:X5"/>
    <mergeCell ref="A8:A10"/>
    <mergeCell ref="B9:B10"/>
    <mergeCell ref="C9:C10"/>
    <mergeCell ref="D9:D10"/>
    <mergeCell ref="M8:P8"/>
    <mergeCell ref="S9:T9"/>
    <mergeCell ref="Q9:R9"/>
    <mergeCell ref="P9:P10"/>
    <mergeCell ref="E9:F9"/>
    <mergeCell ref="B8:G8"/>
    <mergeCell ref="H8:H10"/>
    <mergeCell ref="I8:L8"/>
    <mergeCell ref="I9:I10"/>
    <mergeCell ref="L9:L10"/>
    <mergeCell ref="J9:J10"/>
    <mergeCell ref="K9:K10"/>
    <mergeCell ref="G9:G10"/>
  </mergeCells>
  <conditionalFormatting sqref="C24">
    <cfRule type="duplicateValues" dxfId="0" priority="7"/>
  </conditionalFormatting>
  <printOptions horizontalCentered="1"/>
  <pageMargins left="0.31496062992125984" right="0.31496062992125984" top="0.35433070866141736" bottom="0.35433070866141736" header="0.31496062992125984" footer="0.31496062992125984"/>
  <pageSetup paperSize="8" scale="48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русс</vt:lpstr>
      <vt:lpstr>русс!Область_печати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peo4</dc:creator>
  <cp:lastModifiedBy>Хотина Елена Анатольевна</cp:lastModifiedBy>
  <cp:lastPrinted>2025-04-25T11:10:23Z</cp:lastPrinted>
  <dcterms:created xsi:type="dcterms:W3CDTF">2018-11-26T05:23:32Z</dcterms:created>
  <dcterms:modified xsi:type="dcterms:W3CDTF">2025-05-02T03:08:17Z</dcterms:modified>
</cp:coreProperties>
</file>